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aforsberg\Desktop\"/>
    </mc:Choice>
  </mc:AlternateContent>
  <xr:revisionPtr revIDLastSave="0" documentId="8_{0B366C1F-6949-4E2B-BAB1-C536E0AA072B}" xr6:coauthVersionLast="45" xr6:coauthVersionMax="45" xr10:uidLastSave="{00000000-0000-0000-0000-000000000000}"/>
  <workbookProtection workbookAlgorithmName="SHA-512" workbookHashValue="k3kqQMX56l3VfEozqejzkgK4clQBek3yUjW1IRedxfVkUsWp0xvmm2MNNZC8iQAXDBOb5qcyrw58tUOTAF/SYg==" workbookSaltValue="MZR1mIDO8a6sIFSLpG3odw==" workbookSpinCount="100000" lockStructure="1"/>
  <bookViews>
    <workbookView xWindow="-120" yWindow="-120" windowWidth="29040" windowHeight="15840" xr2:uid="{00000000-000D-0000-FFFF-FFFF00000000}"/>
  </bookViews>
  <sheets>
    <sheet name="Dashboard" sheetId="3" r:id="rId1"/>
    <sheet name="Clients" sheetId="1" r:id="rId2"/>
    <sheet name="Storage" sheetId="4" r:id="rId3"/>
    <sheet name="Practices" sheetId="5" r:id="rId4"/>
    <sheet name="Antivirus" sheetId="6" r:id="rId5"/>
    <sheet name="Network" sheetId="7" r:id="rId6"/>
    <sheet name="Servers" sheetId="8" r:id="rId7"/>
    <sheet name="Sheet9" sheetId="9" state="hidden" r:id="rId8"/>
  </sheets>
  <definedNames>
    <definedName name="_xlnm._FilterDatabase" localSheetId="4" hidden="1">Antivirus!$A$2:$F$11</definedName>
    <definedName name="_xlnm._FilterDatabase" localSheetId="1" hidden="1">Clients!$A$2:$F$27</definedName>
    <definedName name="_xlnm._FilterDatabase" localSheetId="5" hidden="1">Network!$A$2:$F$15</definedName>
    <definedName name="_xlnm._FilterDatabase" localSheetId="3" hidden="1">Practices!$A$2:$F$12</definedName>
    <definedName name="_xlnm._FilterDatabase" localSheetId="6" hidden="1">Servers!$A$2:$F$11</definedName>
    <definedName name="_xlnm._FilterDatabase" localSheetId="2" hidden="1">Storage!$A$2:$F$9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9" l="1"/>
  <c r="D9" i="9"/>
  <c r="D8" i="9"/>
  <c r="D7" i="9"/>
  <c r="D6" i="9"/>
  <c r="D5" i="9"/>
  <c r="B10" i="9"/>
  <c r="D4" i="9"/>
  <c r="E32" i="1" l="1"/>
  <c r="O4" i="1"/>
  <c r="N4" i="1"/>
  <c r="K4" i="1"/>
  <c r="M4" i="1" s="1"/>
  <c r="J4" i="1"/>
  <c r="L4" i="1" l="1"/>
  <c r="O10" i="9"/>
  <c r="L10" i="9"/>
  <c r="I10" i="9"/>
  <c r="F10" i="9"/>
  <c r="C10" i="9"/>
  <c r="J12" i="6"/>
  <c r="K12" i="6" s="1"/>
  <c r="O12" i="6" s="1"/>
  <c r="N12" i="6"/>
  <c r="O11" i="8"/>
  <c r="N11" i="8"/>
  <c r="M11" i="8"/>
  <c r="J11" i="8"/>
  <c r="K11" i="8" s="1"/>
  <c r="L11" i="8" s="1"/>
  <c r="O10" i="8"/>
  <c r="N10" i="8"/>
  <c r="M10" i="8"/>
  <c r="J10" i="8"/>
  <c r="K10" i="8" s="1"/>
  <c r="L10" i="8" s="1"/>
  <c r="O9" i="8"/>
  <c r="N9" i="8"/>
  <c r="M9" i="8"/>
  <c r="J9" i="8"/>
  <c r="K9" i="8" s="1"/>
  <c r="L9" i="8" s="1"/>
  <c r="O8" i="8"/>
  <c r="N8" i="8"/>
  <c r="M8" i="8"/>
  <c r="J8" i="8"/>
  <c r="K8" i="8" s="1"/>
  <c r="L8" i="8" s="1"/>
  <c r="N7" i="8"/>
  <c r="M7" i="8"/>
  <c r="J7" i="8"/>
  <c r="K7" i="8" s="1"/>
  <c r="L7" i="8" s="1"/>
  <c r="O6" i="8"/>
  <c r="J6" i="8"/>
  <c r="K6" i="8" s="1"/>
  <c r="M6" i="8" s="1"/>
  <c r="J5" i="8"/>
  <c r="K5" i="8" s="1"/>
  <c r="M5" i="8" s="1"/>
  <c r="O4" i="8"/>
  <c r="N4" i="8"/>
  <c r="M4" i="8"/>
  <c r="J4" i="8"/>
  <c r="K4" i="8" s="1"/>
  <c r="L4" i="8" s="1"/>
  <c r="N3" i="8"/>
  <c r="M3" i="8"/>
  <c r="J3" i="8"/>
  <c r="K3" i="8" s="1"/>
  <c r="O3" i="8" s="1"/>
  <c r="N15" i="7"/>
  <c r="M15" i="7"/>
  <c r="J15" i="7"/>
  <c r="K15" i="7" s="1"/>
  <c r="L15" i="7" s="1"/>
  <c r="O14" i="7"/>
  <c r="N14" i="7"/>
  <c r="M14" i="7"/>
  <c r="K14" i="7"/>
  <c r="L14" i="7" s="1"/>
  <c r="J14" i="7"/>
  <c r="O13" i="7"/>
  <c r="N13" i="7"/>
  <c r="M13" i="7"/>
  <c r="J13" i="7"/>
  <c r="K13" i="7" s="1"/>
  <c r="L13" i="7" s="1"/>
  <c r="O12" i="7"/>
  <c r="N12" i="7"/>
  <c r="J12" i="7"/>
  <c r="K12" i="7" s="1"/>
  <c r="L12" i="7" s="1"/>
  <c r="O11" i="7"/>
  <c r="N11" i="7"/>
  <c r="M11" i="7"/>
  <c r="K11" i="7"/>
  <c r="L11" i="7" s="1"/>
  <c r="J11" i="7"/>
  <c r="O10" i="7"/>
  <c r="N10" i="7"/>
  <c r="M10" i="7"/>
  <c r="J10" i="7"/>
  <c r="K10" i="7" s="1"/>
  <c r="L10" i="7" s="1"/>
  <c r="O9" i="7"/>
  <c r="N9" i="7"/>
  <c r="J9" i="7"/>
  <c r="K9" i="7" s="1"/>
  <c r="L9" i="7" s="1"/>
  <c r="O8" i="7"/>
  <c r="N8" i="7"/>
  <c r="K8" i="7"/>
  <c r="L8" i="7" s="1"/>
  <c r="J8" i="7"/>
  <c r="O7" i="7"/>
  <c r="N7" i="7"/>
  <c r="M7" i="7"/>
  <c r="K7" i="7"/>
  <c r="L7" i="7" s="1"/>
  <c r="J7" i="7"/>
  <c r="O6" i="7"/>
  <c r="N6" i="7"/>
  <c r="K6" i="7"/>
  <c r="L6" i="7" s="1"/>
  <c r="J6" i="7"/>
  <c r="O5" i="7"/>
  <c r="N5" i="7"/>
  <c r="K5" i="7"/>
  <c r="M5" i="7" s="1"/>
  <c r="J5" i="7"/>
  <c r="O4" i="7"/>
  <c r="K4" i="7"/>
  <c r="L4" i="7" s="1"/>
  <c r="J4" i="7"/>
  <c r="N3" i="7"/>
  <c r="M3" i="7"/>
  <c r="K3" i="7"/>
  <c r="O3" i="7" s="1"/>
  <c r="J3" i="7"/>
  <c r="O11" i="6"/>
  <c r="N11" i="6"/>
  <c r="J11" i="6"/>
  <c r="K11" i="6" s="1"/>
  <c r="O10" i="6"/>
  <c r="N10" i="6"/>
  <c r="J10" i="6"/>
  <c r="K10" i="6" s="1"/>
  <c r="L10" i="6" s="1"/>
  <c r="O9" i="6"/>
  <c r="N9" i="6"/>
  <c r="J9" i="6"/>
  <c r="K9" i="6" s="1"/>
  <c r="L9" i="6" s="1"/>
  <c r="O8" i="6"/>
  <c r="N8" i="6"/>
  <c r="M8" i="6"/>
  <c r="J8" i="6"/>
  <c r="K8" i="6" s="1"/>
  <c r="L8" i="6" s="1"/>
  <c r="O7" i="6"/>
  <c r="N7" i="6"/>
  <c r="M7" i="6"/>
  <c r="J7" i="6"/>
  <c r="K7" i="6" s="1"/>
  <c r="L7" i="6" s="1"/>
  <c r="O6" i="6"/>
  <c r="N6" i="6"/>
  <c r="M6" i="6"/>
  <c r="J6" i="6"/>
  <c r="K6" i="6" s="1"/>
  <c r="L6" i="6" s="1"/>
  <c r="O5" i="6"/>
  <c r="J5" i="6"/>
  <c r="K5" i="6" s="1"/>
  <c r="L5" i="6" s="1"/>
  <c r="O4" i="6"/>
  <c r="N4" i="6"/>
  <c r="J4" i="6"/>
  <c r="K4" i="6" s="1"/>
  <c r="M4" i="6" s="1"/>
  <c r="N3" i="6"/>
  <c r="J3" i="6"/>
  <c r="K3" i="6" s="1"/>
  <c r="M12" i="5"/>
  <c r="J12" i="5"/>
  <c r="K12" i="5" s="1"/>
  <c r="L12" i="5" s="1"/>
  <c r="O11" i="5"/>
  <c r="N11" i="5"/>
  <c r="J11" i="5"/>
  <c r="K11" i="5" s="1"/>
  <c r="L11" i="5" s="1"/>
  <c r="O10" i="5"/>
  <c r="M10" i="5"/>
  <c r="J10" i="5"/>
  <c r="K10" i="5" s="1"/>
  <c r="L10" i="5" s="1"/>
  <c r="O9" i="5"/>
  <c r="N9" i="5"/>
  <c r="J9" i="5"/>
  <c r="K9" i="5" s="1"/>
  <c r="L9" i="5" s="1"/>
  <c r="O8" i="5"/>
  <c r="J8" i="5"/>
  <c r="K8" i="5" s="1"/>
  <c r="L8" i="5" s="1"/>
  <c r="M7" i="5"/>
  <c r="J7" i="5"/>
  <c r="K7" i="5" s="1"/>
  <c r="M6" i="5"/>
  <c r="J6" i="5"/>
  <c r="K6" i="5" s="1"/>
  <c r="L6" i="5" s="1"/>
  <c r="O5" i="5"/>
  <c r="N5" i="5"/>
  <c r="M5" i="5"/>
  <c r="J5" i="5"/>
  <c r="K5" i="5" s="1"/>
  <c r="L5" i="5" s="1"/>
  <c r="O4" i="5"/>
  <c r="N4" i="5"/>
  <c r="M4" i="5"/>
  <c r="J4" i="5"/>
  <c r="K4" i="5" s="1"/>
  <c r="L4" i="5" s="1"/>
  <c r="N3" i="5"/>
  <c r="M3" i="5"/>
  <c r="J3" i="5"/>
  <c r="K3" i="5" s="1"/>
  <c r="J7" i="4"/>
  <c r="K7" i="4"/>
  <c r="L7" i="4"/>
  <c r="M7" i="4"/>
  <c r="N7" i="4"/>
  <c r="O7" i="4"/>
  <c r="J8" i="4"/>
  <c r="K8" i="4"/>
  <c r="L8" i="4" s="1"/>
  <c r="M8" i="4"/>
  <c r="N8" i="4"/>
  <c r="J9" i="4"/>
  <c r="K9" i="4" s="1"/>
  <c r="L9" i="4" s="1"/>
  <c r="M9" i="4"/>
  <c r="O6" i="4"/>
  <c r="N6" i="4"/>
  <c r="J6" i="4"/>
  <c r="K6" i="4" s="1"/>
  <c r="N5" i="4"/>
  <c r="M5" i="4"/>
  <c r="J5" i="4"/>
  <c r="K5" i="4" s="1"/>
  <c r="L5" i="4" s="1"/>
  <c r="O4" i="4"/>
  <c r="N4" i="4"/>
  <c r="M4" i="4"/>
  <c r="J4" i="4"/>
  <c r="K4" i="4" s="1"/>
  <c r="L4" i="4" s="1"/>
  <c r="N3" i="4"/>
  <c r="M3" i="4"/>
  <c r="L3" i="4"/>
  <c r="J3" i="4"/>
  <c r="K3" i="4" s="1"/>
  <c r="O3" i="4" s="1"/>
  <c r="O27" i="1"/>
  <c r="O26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N27" i="1"/>
  <c r="N26" i="1"/>
  <c r="N25" i="1"/>
  <c r="N24" i="1"/>
  <c r="N23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" i="1"/>
  <c r="M27" i="1"/>
  <c r="M26" i="1"/>
  <c r="M25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3" i="1"/>
  <c r="L24" i="1"/>
  <c r="L3" i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2" i="1"/>
  <c r="L12" i="1" s="1"/>
  <c r="K10" i="1"/>
  <c r="L10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M24" i="1" s="1"/>
  <c r="J23" i="1"/>
  <c r="K23" i="1" s="1"/>
  <c r="M23" i="1" s="1"/>
  <c r="J22" i="1"/>
  <c r="K22" i="1" s="1"/>
  <c r="J21" i="1"/>
  <c r="J20" i="1"/>
  <c r="J19" i="1"/>
  <c r="J18" i="1"/>
  <c r="J17" i="1"/>
  <c r="J16" i="1"/>
  <c r="J15" i="1"/>
  <c r="J14" i="1"/>
  <c r="J13" i="1"/>
  <c r="K13" i="1" s="1"/>
  <c r="L13" i="1" s="1"/>
  <c r="J12" i="1"/>
  <c r="J11" i="1"/>
  <c r="K11" i="1" s="1"/>
  <c r="L11" i="1" s="1"/>
  <c r="J10" i="1"/>
  <c r="J9" i="1"/>
  <c r="K9" i="1" s="1"/>
  <c r="L9" i="1" s="1"/>
  <c r="J8" i="1"/>
  <c r="K8" i="1" s="1"/>
  <c r="L8" i="1" s="1"/>
  <c r="J7" i="1"/>
  <c r="K7" i="1" s="1"/>
  <c r="L7" i="1" s="1"/>
  <c r="J6" i="1"/>
  <c r="K6" i="1" s="1"/>
  <c r="L6" i="1" s="1"/>
  <c r="J5" i="1"/>
  <c r="K5" i="1" s="1"/>
  <c r="L5" i="1" s="1"/>
  <c r="J3" i="1"/>
  <c r="K3" i="1" s="1"/>
  <c r="O3" i="1" s="1"/>
  <c r="N9" i="4" l="1"/>
  <c r="N10" i="4" s="1"/>
  <c r="N6" i="8"/>
  <c r="N5" i="8"/>
  <c r="O7" i="8"/>
  <c r="O5" i="8"/>
  <c r="N4" i="7"/>
  <c r="N16" i="7" s="1"/>
  <c r="N18" i="7" s="1"/>
  <c r="N5" i="6"/>
  <c r="N13" i="6" s="1"/>
  <c r="N15" i="6" s="1"/>
  <c r="M9" i="7"/>
  <c r="O15" i="7"/>
  <c r="O16" i="7" s="1"/>
  <c r="O18" i="7" s="1"/>
  <c r="M22" i="1"/>
  <c r="M28" i="1" s="1"/>
  <c r="M30" i="1" s="1"/>
  <c r="N22" i="1"/>
  <c r="N28" i="1" s="1"/>
  <c r="N30" i="1" s="1"/>
  <c r="L22" i="1"/>
  <c r="O25" i="1"/>
  <c r="O28" i="1" s="1"/>
  <c r="O30" i="1" s="1"/>
  <c r="L23" i="1"/>
  <c r="M12" i="6"/>
  <c r="K13" i="6"/>
  <c r="K15" i="6" s="1"/>
  <c r="L12" i="6"/>
  <c r="L6" i="8"/>
  <c r="M8" i="7"/>
  <c r="L5" i="7"/>
  <c r="L5" i="8"/>
  <c r="L3" i="8"/>
  <c r="L3" i="7"/>
  <c r="M4" i="7"/>
  <c r="M12" i="7"/>
  <c r="M6" i="7"/>
  <c r="M12" i="8"/>
  <c r="M14" i="8" s="1"/>
  <c r="K12" i="8"/>
  <c r="K14" i="8" s="1"/>
  <c r="K16" i="7"/>
  <c r="K18" i="7" s="1"/>
  <c r="O3" i="6"/>
  <c r="O13" i="6" s="1"/>
  <c r="L3" i="6"/>
  <c r="M3" i="6"/>
  <c r="L11" i="6"/>
  <c r="M11" i="6"/>
  <c r="M5" i="6"/>
  <c r="M9" i="6"/>
  <c r="M10" i="6"/>
  <c r="L4" i="6"/>
  <c r="N12" i="5"/>
  <c r="O12" i="5"/>
  <c r="M11" i="5"/>
  <c r="N6" i="5"/>
  <c r="O3" i="5"/>
  <c r="L3" i="5"/>
  <c r="L7" i="5"/>
  <c r="O7" i="5"/>
  <c r="N7" i="5"/>
  <c r="O6" i="5"/>
  <c r="M8" i="5"/>
  <c r="M9" i="5"/>
  <c r="N8" i="5"/>
  <c r="N10" i="5"/>
  <c r="K13" i="5"/>
  <c r="K15" i="5" s="1"/>
  <c r="O9" i="4"/>
  <c r="O8" i="4"/>
  <c r="O5" i="4"/>
  <c r="L6" i="4"/>
  <c r="L10" i="4" s="1"/>
  <c r="L12" i="4" s="1"/>
  <c r="M6" i="4"/>
  <c r="M10" i="4" s="1"/>
  <c r="M12" i="4" s="1"/>
  <c r="K10" i="4"/>
  <c r="K12" i="4" s="1"/>
  <c r="K28" i="1"/>
  <c r="K30" i="1" l="1"/>
  <c r="K31" i="1" s="1"/>
  <c r="N12" i="4"/>
  <c r="N13" i="4" s="1"/>
  <c r="O15" i="6"/>
  <c r="O16" i="6" s="1"/>
  <c r="O17" i="6" s="1"/>
  <c r="N12" i="8"/>
  <c r="N14" i="8" s="1"/>
  <c r="O12" i="8"/>
  <c r="L28" i="1"/>
  <c r="K15" i="8"/>
  <c r="K16" i="8" s="1"/>
  <c r="B1" i="8" s="1"/>
  <c r="B13" i="3" s="1"/>
  <c r="N15" i="8"/>
  <c r="N16" i="8" s="1"/>
  <c r="M15" i="8"/>
  <c r="M16" i="8" s="1"/>
  <c r="K13" i="4"/>
  <c r="K14" i="4" s="1"/>
  <c r="B1" i="4" s="1"/>
  <c r="B9" i="3" s="1"/>
  <c r="L13" i="4"/>
  <c r="L14" i="4" s="1"/>
  <c r="M13" i="4"/>
  <c r="M14" i="4" s="1"/>
  <c r="H15" i="6"/>
  <c r="K19" i="7"/>
  <c r="K20" i="7" s="1"/>
  <c r="B1" i="7" s="1"/>
  <c r="B12" i="3" s="1"/>
  <c r="K16" i="5"/>
  <c r="K17" i="5" s="1"/>
  <c r="B1" i="5" s="1"/>
  <c r="B10" i="3" s="1"/>
  <c r="K16" i="6"/>
  <c r="K17" i="6" s="1"/>
  <c r="B1" i="6" s="1"/>
  <c r="B11" i="3" s="1"/>
  <c r="N16" i="6"/>
  <c r="N17" i="6" s="1"/>
  <c r="L13" i="6"/>
  <c r="M13" i="6"/>
  <c r="N31" i="1"/>
  <c r="M31" i="1"/>
  <c r="L12" i="8"/>
  <c r="L14" i="8" s="1"/>
  <c r="M16" i="7"/>
  <c r="M18" i="7" s="1"/>
  <c r="L16" i="7"/>
  <c r="L18" i="7" s="1"/>
  <c r="M13" i="5"/>
  <c r="M15" i="5" s="1"/>
  <c r="N13" i="5"/>
  <c r="N15" i="5" s="1"/>
  <c r="O13" i="5"/>
  <c r="O15" i="5" s="1"/>
  <c r="L13" i="5"/>
  <c r="L15" i="5" s="1"/>
  <c r="O10" i="4"/>
  <c r="O12" i="4" s="1"/>
  <c r="C11" i="3" l="1"/>
  <c r="E11" i="3"/>
  <c r="F11" i="3"/>
  <c r="B7" i="9"/>
  <c r="D11" i="3"/>
  <c r="C13" i="3"/>
  <c r="F13" i="3"/>
  <c r="B9" i="9"/>
  <c r="D13" i="3"/>
  <c r="E13" i="3"/>
  <c r="C12" i="3"/>
  <c r="F12" i="3"/>
  <c r="B8" i="9"/>
  <c r="D12" i="3"/>
  <c r="E12" i="3"/>
  <c r="E10" i="3"/>
  <c r="F10" i="3"/>
  <c r="C10" i="3"/>
  <c r="B6" i="9"/>
  <c r="D10" i="3"/>
  <c r="O15" i="8"/>
  <c r="O16" i="8" s="1"/>
  <c r="N9" i="9" s="1"/>
  <c r="P9" i="9" s="1"/>
  <c r="O14" i="8"/>
  <c r="E9" i="3"/>
  <c r="C9" i="3"/>
  <c r="F9" i="3"/>
  <c r="B5" i="9"/>
  <c r="D9" i="3"/>
  <c r="K32" i="1"/>
  <c r="L30" i="1"/>
  <c r="L31" i="1" s="1"/>
  <c r="N14" i="4"/>
  <c r="K5" i="9" s="1"/>
  <c r="M5" i="9" s="1"/>
  <c r="M15" i="6"/>
  <c r="M16" i="6" s="1"/>
  <c r="M17" i="6" s="1"/>
  <c r="L15" i="6"/>
  <c r="L16" i="6" s="1"/>
  <c r="H9" i="9"/>
  <c r="J9" i="9" s="1"/>
  <c r="K9" i="9"/>
  <c r="M9" i="9" s="1"/>
  <c r="L15" i="8"/>
  <c r="L16" i="8" s="1"/>
  <c r="E5" i="9"/>
  <c r="G5" i="9" s="1"/>
  <c r="H5" i="9"/>
  <c r="J5" i="9" s="1"/>
  <c r="O13" i="4"/>
  <c r="O14" i="4" s="1"/>
  <c r="K7" i="9"/>
  <c r="M7" i="9" s="1"/>
  <c r="N7" i="9"/>
  <c r="P7" i="9" s="1"/>
  <c r="O19" i="7"/>
  <c r="O20" i="7" s="1"/>
  <c r="N19" i="7"/>
  <c r="N20" i="7" s="1"/>
  <c r="L19" i="7"/>
  <c r="L20" i="7" s="1"/>
  <c r="M19" i="7"/>
  <c r="M20" i="7" s="1"/>
  <c r="N16" i="5"/>
  <c r="M16" i="5"/>
  <c r="L16" i="5"/>
  <c r="O16" i="5"/>
  <c r="O31" i="1"/>
  <c r="O32" i="1" s="1"/>
  <c r="M32" i="1"/>
  <c r="N32" i="1"/>
  <c r="B1" i="1" l="1"/>
  <c r="B8" i="3" s="1"/>
  <c r="L32" i="1"/>
  <c r="L17" i="6"/>
  <c r="E9" i="9"/>
  <c r="G9" i="9" s="1"/>
  <c r="N5" i="9"/>
  <c r="P5" i="9" s="1"/>
  <c r="E8" i="9"/>
  <c r="G8" i="9" s="1"/>
  <c r="H8" i="9"/>
  <c r="J8" i="9" s="1"/>
  <c r="K8" i="9"/>
  <c r="M8" i="9" s="1"/>
  <c r="N8" i="9"/>
  <c r="P8" i="9" s="1"/>
  <c r="H7" i="9"/>
  <c r="J7" i="9" s="1"/>
  <c r="N4" i="9"/>
  <c r="P4" i="9" s="1"/>
  <c r="H4" i="9"/>
  <c r="J4" i="9" s="1"/>
  <c r="K4" i="9"/>
  <c r="M4" i="9" s="1"/>
  <c r="O17" i="5"/>
  <c r="M17" i="5"/>
  <c r="N17" i="5"/>
  <c r="L17" i="5"/>
  <c r="B4" i="9" l="1"/>
  <c r="E8" i="3"/>
  <c r="C8" i="3"/>
  <c r="F8" i="3"/>
  <c r="D8" i="3"/>
  <c r="B1" i="3"/>
  <c r="E4" i="9"/>
  <c r="G4" i="9" s="1"/>
  <c r="E7" i="9"/>
  <c r="G7" i="9" s="1"/>
  <c r="E6" i="9"/>
  <c r="G6" i="9" s="1"/>
  <c r="K6" i="9"/>
  <c r="M6" i="9" s="1"/>
  <c r="M10" i="9" s="1"/>
  <c r="K10" i="9" s="1"/>
  <c r="H6" i="9"/>
  <c r="J6" i="9" s="1"/>
  <c r="J10" i="9" s="1"/>
  <c r="H10" i="9" s="1"/>
  <c r="N6" i="9"/>
  <c r="P6" i="9" s="1"/>
  <c r="P10" i="9" s="1"/>
  <c r="N10" i="9" s="1"/>
  <c r="G10" i="9" l="1"/>
  <c r="E10" i="9" s="1"/>
  <c r="C23" i="9" s="1"/>
  <c r="E26" i="9"/>
  <c r="F26" i="9"/>
  <c r="B26" i="9"/>
  <c r="D26" i="9"/>
  <c r="B5" i="3"/>
  <c r="C26" i="9"/>
  <c r="B3" i="3"/>
  <c r="C24" i="9"/>
  <c r="E24" i="9"/>
  <c r="D24" i="9"/>
  <c r="F24" i="9"/>
  <c r="B24" i="9"/>
  <c r="E25" i="9"/>
  <c r="C25" i="9"/>
  <c r="F25" i="9"/>
  <c r="B25" i="9"/>
  <c r="D25" i="9"/>
  <c r="B4" i="3"/>
  <c r="B23" i="9" l="1"/>
  <c r="B2" i="3"/>
  <c r="D23" i="9"/>
  <c r="F23" i="9"/>
  <c r="E23" i="9"/>
</calcChain>
</file>

<file path=xl/sharedStrings.xml><?xml version="1.0" encoding="utf-8"?>
<sst xmlns="http://schemas.openxmlformats.org/spreadsheetml/2006/main" count="459" uniqueCount="119">
  <si>
    <t>Important data on PCs is backed up</t>
  </si>
  <si>
    <t>Live cloud storage systems (Dropbox, Google Drive, OneDrive, etc.) are not connected full-time.</t>
  </si>
  <si>
    <t>Live cloud storage systems (Dropbox, Google Drive, OneDrive, etc.) are backed up daily (or more often).</t>
  </si>
  <si>
    <t>Backups are stored online and offline (not network connected, not through the synchronized live storage, etc.)</t>
  </si>
  <si>
    <t>Operating systems are up-to-date.</t>
  </si>
  <si>
    <t>Operating system updates are consistently applied.</t>
  </si>
  <si>
    <t>Applications are standardized and approved.</t>
  </si>
  <si>
    <t>Application software is up-to-date.</t>
  </si>
  <si>
    <t>Application software updates are consistently applied.</t>
  </si>
  <si>
    <t>Users do not have administrative privileges on workstations.</t>
  </si>
  <si>
    <t>Users cannot easily obtain administrative privileges on workstations.</t>
  </si>
  <si>
    <t>Microsoft Office suite macros are disabled.</t>
  </si>
  <si>
    <t>Adobe Flash browser plugins are disabled.</t>
  </si>
  <si>
    <t>Adobe Reader browser plugins are disabled.</t>
  </si>
  <si>
    <t>Java browser plugins are disabled.</t>
  </si>
  <si>
    <t>Silverlight browser plugins are disabled.</t>
  </si>
  <si>
    <t>Outdated plugins and add-ons are disabled or removed from all browsers.</t>
  </si>
  <si>
    <t>Ad blocker software (or mechanisms) are employed to address the threat of malicious ads.</t>
  </si>
  <si>
    <t>Reliable, paid-for antivirus software is installed on all workstations.</t>
  </si>
  <si>
    <t>Reliable, paid-for antivirus software is installed on all servers.</t>
  </si>
  <si>
    <t>Reliable, paid-for antivirus software is equipped with an automatic update feature.</t>
  </si>
  <si>
    <t>Reliable, paid-for antivirus software is updated at least daily.</t>
  </si>
  <si>
    <t>Reliable, paid-for antivirus software is centrally managed.</t>
  </si>
  <si>
    <t>Reliable, paid-for antivirus software is updated even when the client is not connected to the organization's network.</t>
  </si>
  <si>
    <t>Reliable, paid-for antivirus software is equipped with a realtime scanning feature that is enabled on all systems.</t>
  </si>
  <si>
    <t>Antivirus</t>
  </si>
  <si>
    <t>A managed Web filtering solution is employed; a whitelist is enforced.</t>
  </si>
  <si>
    <t>A managed Web filtering solution is employed; a blacklist is enforced.</t>
  </si>
  <si>
    <t>HTTP traffic is inspected for the presence of malware.</t>
  </si>
  <si>
    <t>HTTPS traffic is inspected for the presence of malware.</t>
  </si>
  <si>
    <t>SMTP traffic is inspected for the presence of malware.</t>
  </si>
  <si>
    <t>FTP traffic is inspected for the presence of malware.</t>
  </si>
  <si>
    <t>FTP is not a permitted download protocol.</t>
  </si>
  <si>
    <t>Removable media use is prohibited (technologically).</t>
  </si>
  <si>
    <t>Removable media use is prohibited (administratively).</t>
  </si>
  <si>
    <t>All externally-accessible information resources are protected with multi-factor authentication.</t>
  </si>
  <si>
    <t>An incident management process has been formally and specifically defined for handling ransomware attacks.</t>
  </si>
  <si>
    <t>Incident management processes related to a ransomware attack have been tested.</t>
  </si>
  <si>
    <t>Threat intelligence has been formalized to include ransomware.</t>
  </si>
  <si>
    <t>Firewalls have been installed and configured to permit acceptable traffic only.</t>
  </si>
  <si>
    <t>Servers</t>
  </si>
  <si>
    <t>Servers have been hardened according to a documented baseline configuration.</t>
  </si>
  <si>
    <t>Reliable, paid-for antivirus software is equipped with a heuristic/anomaly engine.</t>
  </si>
  <si>
    <t>Storage</t>
  </si>
  <si>
    <t>File storage is periodically scanned for the presence of unusual (and potentially malicious) files.</t>
  </si>
  <si>
    <t>File integrity monitoring is employed for critical system files.</t>
  </si>
  <si>
    <t>A host-based intrusion prevention solution is employed on all workstations.</t>
  </si>
  <si>
    <t>A host-based intrusion prevention system is employed on all critical servers.</t>
  </si>
  <si>
    <t>Network</t>
  </si>
  <si>
    <t>Practices</t>
  </si>
  <si>
    <t>Email attachments are not permitted (technologically).</t>
  </si>
  <si>
    <t>All file shares are inventoried.</t>
  </si>
  <si>
    <t>Access is restricted to all file shares according to explicit need-to-know requirements.</t>
  </si>
  <si>
    <t>Directory and file permissions are restricted to explicit need-to-know requirements through file shares.</t>
  </si>
  <si>
    <t>The Show "File name extensions" option is turned on for all workstations.</t>
  </si>
  <si>
    <t>The Volume Shadow Copy Service is disabled on all workstations.</t>
  </si>
  <si>
    <t>Compressed and archived files are inspected for the presence of malware.</t>
  </si>
  <si>
    <t>Reliable, paid-for antivirus software is equipped to inspect compressed and archived files.</t>
  </si>
  <si>
    <t>Auto-play features are disabled.</t>
  </si>
  <si>
    <t>Remote Desktop is disabled on all critical servers where it is not specifically required.</t>
  </si>
  <si>
    <t>RDP is not permitted from the Internet to any server on the internal network.</t>
  </si>
  <si>
    <t>Potential network side channels such as rogue access points, Bluetooth, and infrared ports are disabled.</t>
  </si>
  <si>
    <t>Software Restriction Policies are used to keep executable files from running when they are in specific locations in the system (ProgramData, AppData, Temp, Windows\SysWow, etc.).</t>
  </si>
  <si>
    <t>Critical systems are isolated (only permitted explicit traffic).</t>
  </si>
  <si>
    <t>Prevent</t>
  </si>
  <si>
    <t>Detect</t>
  </si>
  <si>
    <t>Respond</t>
  </si>
  <si>
    <t>Correct</t>
  </si>
  <si>
    <t>X</t>
  </si>
  <si>
    <t>Likelihood</t>
  </si>
  <si>
    <t>Impact</t>
  </si>
  <si>
    <t>Threat</t>
  </si>
  <si>
    <t>Cumulative</t>
  </si>
  <si>
    <t>Risk Score</t>
  </si>
  <si>
    <t>Yes/No</t>
  </si>
  <si>
    <t>---------</t>
  </si>
  <si>
    <t>Yes</t>
  </si>
  <si>
    <t>No</t>
  </si>
  <si>
    <t>SCORES</t>
  </si>
  <si>
    <t>Prevention</t>
  </si>
  <si>
    <t>Detection</t>
  </si>
  <si>
    <t>Correction</t>
  </si>
  <si>
    <t>Clients</t>
  </si>
  <si>
    <t>Response</t>
  </si>
  <si>
    <t>SCORE</t>
  </si>
  <si>
    <t>Backups of all critical file systems are taken on a daily basis.</t>
  </si>
  <si>
    <t>Backups of all critical applications are taken on a daily basis.</t>
  </si>
  <si>
    <t>Backups are verified as restorable (entire file systems and entire servers)</t>
  </si>
  <si>
    <t>Client Systems</t>
  </si>
  <si>
    <t>Anti-ransomware protection is installed and tested.</t>
  </si>
  <si>
    <t>MULT</t>
  </si>
  <si>
    <t>CUM</t>
  </si>
  <si>
    <t>CALC</t>
  </si>
  <si>
    <t>CALC-CRIT</t>
  </si>
  <si>
    <t>Section</t>
  </si>
  <si>
    <t>Score</t>
  </si>
  <si>
    <t>OVERALL</t>
  </si>
  <si>
    <t>Weight</t>
  </si>
  <si>
    <t>&lt;500</t>
  </si>
  <si>
    <t>500 - 599</t>
  </si>
  <si>
    <t>600 - 659</t>
  </si>
  <si>
    <t>660 - 779</t>
  </si>
  <si>
    <t>780 - 850</t>
  </si>
  <si>
    <t>Application whitelisting is utilized and tested.</t>
  </si>
  <si>
    <t>Users are regularly reminded to never open spam emails or emails from unknown senders.</t>
  </si>
  <si>
    <t>Users are regularly reminded to never download attachments from spam or suspicious emails.</t>
  </si>
  <si>
    <t>Users are regularly reminded to never click links in spam or suspicious emails.</t>
  </si>
  <si>
    <t>Users are trained on how to identify ransomware early.</t>
  </si>
  <si>
    <t>Users are trained on how to respond to ransomware quickly.</t>
  </si>
  <si>
    <t>Administrators/Incident Handlers have been trained to identify ransomware attacks.</t>
  </si>
  <si>
    <t>Administrators/Incident Handlers have been trained to handle ransomware attacks.</t>
  </si>
  <si>
    <t>Unecessary services have been disabled on all critical servers.</t>
  </si>
  <si>
    <t>This work is licensed under a Creative Commons Attribution-ShareAlike 4.0 International License.</t>
  </si>
  <si>
    <r>
      <t xml:space="preserve">The characteristics noted in </t>
    </r>
    <r>
      <rPr>
        <b/>
        <sz val="11"/>
        <color rgb="FFC00000"/>
        <rFont val="Calibri"/>
        <family val="2"/>
        <scheme val="minor"/>
      </rPr>
      <t>bold red</t>
    </r>
    <r>
      <rPr>
        <sz val="11"/>
        <color theme="1"/>
        <rFont val="Calibri"/>
        <family val="2"/>
        <scheme val="minor"/>
      </rPr>
      <t xml:space="preserve"> are key risk indicators.</t>
    </r>
  </si>
  <si>
    <t>k20</t>
  </si>
  <si>
    <t xml:space="preserve">SCORE </t>
  </si>
  <si>
    <t>K32</t>
  </si>
  <si>
    <r>
      <t xml:space="preserve">The characteristics noted in </t>
    </r>
    <r>
      <rPr>
        <b/>
        <sz val="11"/>
        <color rgb="FFC00000"/>
        <rFont val="Calibri"/>
        <family val="2"/>
        <scheme val="minor"/>
      </rPr>
      <t>bold red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are key risk indicators.</t>
    </r>
  </si>
  <si>
    <r>
      <rPr>
        <b/>
        <sz val="14"/>
        <color theme="1"/>
        <rFont val="Calibri"/>
        <family val="2"/>
        <scheme val="minor"/>
      </rPr>
      <t>S2Score Ransomware Readiness Assessment Instructions</t>
    </r>
    <r>
      <rPr>
        <sz val="11"/>
        <color theme="1"/>
        <rFont val="Calibri"/>
        <family val="2"/>
        <scheme val="minor"/>
      </rPr>
      <t xml:space="preserve">
This is a simple tool.  Simply answer the Yes/No questions on each of the worksheets that focus on each of the areas affected by Ransomware; Clients, Storage, Practices, Antivirus, Network, and Servers.  The tool contains general best practices to limit the likelihood and/or impact resulting from a ransomware attack.
Scores are provided on a scale of 300 - 850.  A target score of 660 is (sort of) acceptable.
</t>
    </r>
    <r>
      <rPr>
        <b/>
        <sz val="11"/>
        <color rgb="FFC00000"/>
        <rFont val="Calibri"/>
        <family val="2"/>
        <scheme val="minor"/>
      </rPr>
      <t>300 - 500 (Very Poor)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5"/>
        <rFont val="Calibri"/>
        <family val="2"/>
        <scheme val="minor"/>
      </rPr>
      <t>500 - 600 (Poor)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0" tint="-0.499984740745262"/>
        <rFont val="Calibri"/>
        <family val="2"/>
        <scheme val="minor"/>
      </rPr>
      <t>600 - 660 (Fair)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8"/>
        <rFont val="Calibri"/>
        <family val="2"/>
        <scheme val="minor"/>
      </rPr>
      <t>660 - 780 (Good)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9"/>
        <rFont val="Calibri"/>
        <family val="2"/>
        <scheme val="minor"/>
      </rPr>
      <t>780 - 850 (Excellent)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</si>
</sst>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quotePrefix="1"/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2" fontId="0" fillId="0" borderId="9" xfId="0" applyNumberFormat="1" applyBorder="1"/>
    <xf numFmtId="0" fontId="3" fillId="2" borderId="2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/>
    <xf numFmtId="0" fontId="1" fillId="2" borderId="2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2" fontId="12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2" fontId="0" fillId="3" borderId="0" xfId="0" applyNumberFormat="1" applyFill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6" xfId="0" quotePrefix="1" applyBorder="1" applyAlignment="1" applyProtection="1">
      <alignment horizontal="center" vertical="center" wrapText="1"/>
      <protection locked="0"/>
    </xf>
    <xf numFmtId="0" fontId="0" fillId="0" borderId="11" xfId="0" quotePrefix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12" xfId="1" applyBorder="1" applyAlignment="1">
      <alignment horizontal="center" vertical="center" wrapText="1"/>
    </xf>
    <xf numFmtId="0" fontId="11" fillId="0" borderId="13" xfId="1" applyBorder="1" applyAlignment="1">
      <alignment horizontal="center" vertical="center" wrapText="1"/>
    </xf>
    <xf numFmtId="0" fontId="11" fillId="0" borderId="14" xfId="1" applyBorder="1" applyAlignment="1">
      <alignment horizontal="center" vertical="center" wrapText="1"/>
    </xf>
    <xf numFmtId="0" fontId="11" fillId="0" borderId="15" xfId="1" applyBorder="1" applyAlignment="1">
      <alignment horizontal="center" vertical="center" wrapText="1"/>
    </xf>
    <xf numFmtId="0" fontId="11" fillId="0" borderId="0" xfId="1" applyBorder="1" applyAlignment="1">
      <alignment horizontal="center" vertical="center" wrapText="1"/>
    </xf>
    <xf numFmtId="0" fontId="11" fillId="0" borderId="16" xfId="1" applyBorder="1" applyAlignment="1">
      <alignment horizontal="center" vertical="center" wrapText="1"/>
    </xf>
    <xf numFmtId="0" fontId="11" fillId="0" borderId="17" xfId="1" applyBorder="1" applyAlignment="1">
      <alignment horizontal="center" vertical="center" wrapText="1"/>
    </xf>
    <xf numFmtId="0" fontId="11" fillId="0" borderId="18" xfId="1" applyBorder="1" applyAlignment="1">
      <alignment horizontal="center" vertical="center" wrapText="1"/>
    </xf>
    <xf numFmtId="0" fontId="11" fillId="0" borderId="19" xfId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5"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Sheet9!$C$15</c:f>
              <c:numCache>
                <c:formatCode>General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1-4BEE-BF00-3B163AD496E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11-4BEE-BF00-3B163AD496E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Very Poor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311-4BEE-BF00-3B163AD496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Sheet9!$C$16</c:f>
              <c:numCache>
                <c:formatCode>General</c:formatCode>
                <c:ptCount val="1"/>
                <c:pt idx="0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11-4BEE-BF00-3B163AD496E0}"/>
            </c:ext>
          </c:extLst>
        </c:ser>
        <c:ser>
          <c:idx val="2"/>
          <c:order val="2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Poor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311-4BEE-BF00-3B163AD496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Sheet9!$C$17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11-4BEE-BF00-3B163AD496E0}"/>
            </c:ext>
          </c:extLst>
        </c:ser>
        <c:ser>
          <c:idx val="3"/>
          <c:order val="3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Fair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311-4BEE-BF00-3B163AD496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Sheet9!$C$18</c:f>
              <c:numCache>
                <c:formatCode>General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1-4BEE-BF00-3B163AD496E0}"/>
            </c:ext>
          </c:extLst>
        </c:ser>
        <c:ser>
          <c:idx val="4"/>
          <c:order val="4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Good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311-4BEE-BF00-3B163AD496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Sheet9!$C$19</c:f>
              <c:numCache>
                <c:formatCode>General</c:formatCode>
                <c:ptCount val="1"/>
                <c:pt idx="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11-4BEE-BF00-3B163AD496E0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="1">
                        <a:solidFill>
                          <a:schemeClr val="bg1"/>
                        </a:solidFill>
                      </a:rPr>
                      <a:t>Excellent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311-4BEE-BF00-3B163AD496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Sheet9!$C$20</c:f>
              <c:numCache>
                <c:formatCode>General</c:formatCode>
                <c:ptCount val="1"/>
                <c:pt idx="0">
                  <c:v>70.010000000000005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11-4BEE-BF00-3B163AD49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590303920"/>
        <c:axId val="-1590306096"/>
      </c:barChart>
      <c:barChart>
        <c:barDir val="bar"/>
        <c:grouping val="stacked"/>
        <c:varyColors val="0"/>
        <c:ser>
          <c:idx val="6"/>
          <c:order val="6"/>
          <c:spPr>
            <a:solidFill>
              <a:schemeClr val="tx1">
                <a:alpha val="40000"/>
              </a:schemeClr>
            </a:solidFill>
            <a:ln w="15875">
              <a:solidFill>
                <a:schemeClr val="tx1"/>
              </a:solidFill>
            </a:ln>
            <a:effectLst/>
          </c:spPr>
          <c:invertIfNegative val="0"/>
          <c:val>
            <c:numRef>
              <c:f>Sheet9!$B$10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11-4BEE-BF00-3B163AD49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590308816"/>
        <c:axId val="-1590294128"/>
      </c:barChart>
      <c:catAx>
        <c:axId val="-1590303920"/>
        <c:scaling>
          <c:orientation val="minMax"/>
        </c:scaling>
        <c:delete val="1"/>
        <c:axPos val="l"/>
        <c:majorTickMark val="none"/>
        <c:minorTickMark val="none"/>
        <c:tickLblPos val="nextTo"/>
        <c:crossAx val="-1590306096"/>
        <c:crosses val="autoZero"/>
        <c:auto val="1"/>
        <c:lblAlgn val="ctr"/>
        <c:lblOffset val="100"/>
        <c:noMultiLvlLbl val="0"/>
      </c:catAx>
      <c:valAx>
        <c:axId val="-1590306096"/>
        <c:scaling>
          <c:orientation val="minMax"/>
          <c:max val="850"/>
          <c:min val="300"/>
        </c:scaling>
        <c:delete val="1"/>
        <c:axPos val="b"/>
        <c:numFmt formatCode="General" sourceLinked="1"/>
        <c:majorTickMark val="none"/>
        <c:minorTickMark val="none"/>
        <c:tickLblPos val="nextTo"/>
        <c:crossAx val="-1590303920"/>
        <c:crosses val="autoZero"/>
        <c:crossBetween val="between"/>
      </c:valAx>
      <c:valAx>
        <c:axId val="-1590294128"/>
        <c:scaling>
          <c:orientation val="minMax"/>
          <c:max val="850"/>
          <c:min val="300"/>
        </c:scaling>
        <c:delete val="1"/>
        <c:axPos val="t"/>
        <c:numFmt formatCode="0.00" sourceLinked="1"/>
        <c:majorTickMark val="out"/>
        <c:minorTickMark val="none"/>
        <c:tickLblPos val="high"/>
        <c:crossAx val="-1590308816"/>
        <c:crosses val="max"/>
        <c:crossBetween val="between"/>
      </c:valAx>
      <c:catAx>
        <c:axId val="-1590308816"/>
        <c:scaling>
          <c:orientation val="minMax"/>
        </c:scaling>
        <c:delete val="1"/>
        <c:axPos val="l"/>
        <c:majorTickMark val="out"/>
        <c:minorTickMark val="none"/>
        <c:tickLblPos val="nextTo"/>
        <c:crossAx val="-1590294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rgbClr val="F4983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Sheet9!$B$22</c:f>
              <c:strCache>
                <c:ptCount val="1"/>
                <c:pt idx="0">
                  <c:v>&lt;500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Sheet9!$A$23:$A$26</c:f>
              <c:strCache>
                <c:ptCount val="4"/>
                <c:pt idx="0">
                  <c:v>Prevent</c:v>
                </c:pt>
                <c:pt idx="1">
                  <c:v>Detect</c:v>
                </c:pt>
                <c:pt idx="2">
                  <c:v>Respond</c:v>
                </c:pt>
                <c:pt idx="3">
                  <c:v>Correct</c:v>
                </c:pt>
              </c:strCache>
            </c:strRef>
          </c:cat>
          <c:val>
            <c:numRef>
              <c:f>Sheet9!$B$23:$B$26</c:f>
              <c:numCache>
                <c:formatCode>0.00</c:formatCode>
                <c:ptCount val="4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642-B9FB-3892BAF948E6}"/>
            </c:ext>
          </c:extLst>
        </c:ser>
        <c:ser>
          <c:idx val="1"/>
          <c:order val="1"/>
          <c:tx>
            <c:strRef>
              <c:f>Sheet9!$C$22</c:f>
              <c:strCache>
                <c:ptCount val="1"/>
                <c:pt idx="0">
                  <c:v>500 - 599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Sheet9!$A$23:$A$26</c:f>
              <c:strCache>
                <c:ptCount val="4"/>
                <c:pt idx="0">
                  <c:v>Prevent</c:v>
                </c:pt>
                <c:pt idx="1">
                  <c:v>Detect</c:v>
                </c:pt>
                <c:pt idx="2">
                  <c:v>Respond</c:v>
                </c:pt>
                <c:pt idx="3">
                  <c:v>Correct</c:v>
                </c:pt>
              </c:strCache>
            </c:strRef>
          </c:cat>
          <c:val>
            <c:numRef>
              <c:f>Sheet9!$C$23:$C$26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48-4642-B9FB-3892BAF948E6}"/>
            </c:ext>
          </c:extLst>
        </c:ser>
        <c:ser>
          <c:idx val="2"/>
          <c:order val="2"/>
          <c:tx>
            <c:strRef>
              <c:f>Sheet9!$D$22</c:f>
              <c:strCache>
                <c:ptCount val="1"/>
                <c:pt idx="0">
                  <c:v>600 - 659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Sheet9!$A$23:$A$26</c:f>
              <c:strCache>
                <c:ptCount val="4"/>
                <c:pt idx="0">
                  <c:v>Prevent</c:v>
                </c:pt>
                <c:pt idx="1">
                  <c:v>Detect</c:v>
                </c:pt>
                <c:pt idx="2">
                  <c:v>Respond</c:v>
                </c:pt>
                <c:pt idx="3">
                  <c:v>Correct</c:v>
                </c:pt>
              </c:strCache>
            </c:strRef>
          </c:cat>
          <c:val>
            <c:numRef>
              <c:f>Sheet9!$D$23:$D$26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642-B9FB-3892BAF948E6}"/>
            </c:ext>
          </c:extLst>
        </c:ser>
        <c:ser>
          <c:idx val="3"/>
          <c:order val="3"/>
          <c:tx>
            <c:strRef>
              <c:f>Sheet9!$E$22</c:f>
              <c:strCache>
                <c:ptCount val="1"/>
                <c:pt idx="0">
                  <c:v>660 - 779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Sheet9!$A$23:$A$26</c:f>
              <c:strCache>
                <c:ptCount val="4"/>
                <c:pt idx="0">
                  <c:v>Prevent</c:v>
                </c:pt>
                <c:pt idx="1">
                  <c:v>Detect</c:v>
                </c:pt>
                <c:pt idx="2">
                  <c:v>Respond</c:v>
                </c:pt>
                <c:pt idx="3">
                  <c:v>Correct</c:v>
                </c:pt>
              </c:strCache>
            </c:strRef>
          </c:cat>
          <c:val>
            <c:numRef>
              <c:f>Sheet9!$E$23:$E$26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48-4642-B9FB-3892BAF948E6}"/>
            </c:ext>
          </c:extLst>
        </c:ser>
        <c:ser>
          <c:idx val="4"/>
          <c:order val="4"/>
          <c:tx>
            <c:strRef>
              <c:f>Sheet9!$F$22</c:f>
              <c:strCache>
                <c:ptCount val="1"/>
                <c:pt idx="0">
                  <c:v>780 - 850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Sheet9!$A$23:$A$26</c:f>
              <c:strCache>
                <c:ptCount val="4"/>
                <c:pt idx="0">
                  <c:v>Prevent</c:v>
                </c:pt>
                <c:pt idx="1">
                  <c:v>Detect</c:v>
                </c:pt>
                <c:pt idx="2">
                  <c:v>Respond</c:v>
                </c:pt>
                <c:pt idx="3">
                  <c:v>Correct</c:v>
                </c:pt>
              </c:strCache>
            </c:strRef>
          </c:cat>
          <c:val>
            <c:numRef>
              <c:f>Sheet9!$F$23:$F$26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48-4642-B9FB-3892BAF9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-1313231280"/>
        <c:axId val="-1313236176"/>
      </c:barChart>
      <c:catAx>
        <c:axId val="-131323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13236176"/>
        <c:crosses val="autoZero"/>
        <c:auto val="1"/>
        <c:lblAlgn val="ctr"/>
        <c:lblOffset val="100"/>
        <c:noMultiLvlLbl val="0"/>
      </c:catAx>
      <c:valAx>
        <c:axId val="-1313236176"/>
        <c:scaling>
          <c:orientation val="minMax"/>
          <c:max val="8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1323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123825</xdr:rowOff>
    </xdr:from>
    <xdr:to>
      <xdr:col>7</xdr:col>
      <xdr:colOff>876300</xdr:colOff>
      <xdr:row>4</xdr:row>
      <xdr:rowOff>93345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22674B-835B-4C39-BFDE-E2101C1B9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209549</xdr:colOff>
      <xdr:row>6</xdr:row>
      <xdr:rowOff>0</xdr:rowOff>
    </xdr:from>
    <xdr:to>
      <xdr:col>11</xdr:col>
      <xdr:colOff>1038224</xdr:colOff>
      <xdr:row>25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8F8E84-6E18-4A7A-81ED-92B924698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180975</xdr:colOff>
      <xdr:row>3</xdr:row>
      <xdr:rowOff>66675</xdr:rowOff>
    </xdr:from>
    <xdr:to>
      <xdr:col>11</xdr:col>
      <xdr:colOff>1019175</xdr:colOff>
      <xdr:row>4</xdr:row>
      <xdr:rowOff>171450</xdr:rowOff>
    </xdr:to>
    <xdr:pic>
      <xdr:nvPicPr>
        <xdr:cNvPr id="4" name="Picture 3" descr="Creative Commons License">
          <a:extLst>
            <a:ext uri="{FF2B5EF4-FFF2-40B4-BE49-F238E27FC236}">
              <a16:creationId xmlns:a16="http://schemas.microsoft.com/office/drawing/2014/main" id="{B84446A0-232E-4699-9394-FD60192F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638175"/>
          <a:ext cx="8382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-sa/4.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workbookViewId="0">
      <selection activeCell="A28" sqref="A28"/>
    </sheetView>
  </sheetViews>
  <sheetFormatPr defaultRowHeight="15" x14ac:dyDescent="0.25"/>
  <cols>
    <col min="1" max="17" width="15.7109375" customWidth="1"/>
  </cols>
  <sheetData>
    <row r="1" spans="1:12" x14ac:dyDescent="0.25">
      <c r="A1" s="29" t="s">
        <v>96</v>
      </c>
      <c r="B1" s="30" t="str">
        <f>Sheet9!B10</f>
        <v>INCOMPLETE</v>
      </c>
      <c r="C1" s="56"/>
      <c r="D1" s="57"/>
      <c r="E1" s="57"/>
      <c r="F1" s="57"/>
      <c r="G1" s="57"/>
      <c r="H1" s="58"/>
      <c r="I1" s="65" t="s">
        <v>112</v>
      </c>
      <c r="J1" s="66"/>
      <c r="K1" s="66"/>
      <c r="L1" s="67"/>
    </row>
    <row r="2" spans="1:12" x14ac:dyDescent="0.25">
      <c r="A2" s="31" t="s">
        <v>79</v>
      </c>
      <c r="B2" s="24">
        <f>Sheet9!E10</f>
        <v>300</v>
      </c>
      <c r="C2" s="59"/>
      <c r="D2" s="60"/>
      <c r="E2" s="60"/>
      <c r="F2" s="60"/>
      <c r="G2" s="60"/>
      <c r="H2" s="61"/>
      <c r="I2" s="68"/>
      <c r="J2" s="69"/>
      <c r="K2" s="69"/>
      <c r="L2" s="70"/>
    </row>
    <row r="3" spans="1:12" x14ac:dyDescent="0.25">
      <c r="A3" s="31" t="s">
        <v>80</v>
      </c>
      <c r="B3" s="24">
        <f>Sheet9!H10</f>
        <v>300</v>
      </c>
      <c r="C3" s="59"/>
      <c r="D3" s="60"/>
      <c r="E3" s="60"/>
      <c r="F3" s="60"/>
      <c r="G3" s="60"/>
      <c r="H3" s="61"/>
      <c r="I3" s="68"/>
      <c r="J3" s="69"/>
      <c r="K3" s="69"/>
      <c r="L3" s="70"/>
    </row>
    <row r="4" spans="1:12" x14ac:dyDescent="0.25">
      <c r="A4" s="31" t="s">
        <v>83</v>
      </c>
      <c r="B4" s="24">
        <f>Sheet9!K10</f>
        <v>300</v>
      </c>
      <c r="C4" s="59"/>
      <c r="D4" s="60"/>
      <c r="E4" s="60"/>
      <c r="F4" s="60"/>
      <c r="G4" s="60"/>
      <c r="H4" s="61"/>
      <c r="I4" s="68"/>
      <c r="J4" s="69"/>
      <c r="K4" s="69"/>
      <c r="L4" s="70"/>
    </row>
    <row r="5" spans="1:12" ht="15.75" thickBot="1" x14ac:dyDescent="0.3">
      <c r="A5" s="32" t="s">
        <v>81</v>
      </c>
      <c r="B5" s="26">
        <f>Sheet9!N10</f>
        <v>300</v>
      </c>
      <c r="C5" s="62"/>
      <c r="D5" s="63"/>
      <c r="E5" s="63"/>
      <c r="F5" s="63"/>
      <c r="G5" s="63"/>
      <c r="H5" s="64"/>
      <c r="I5" s="71"/>
      <c r="J5" s="72"/>
      <c r="K5" s="72"/>
      <c r="L5" s="73"/>
    </row>
    <row r="6" spans="1:12" ht="15.75" thickBot="1" x14ac:dyDescent="0.3"/>
    <row r="7" spans="1:12" x14ac:dyDescent="0.25">
      <c r="A7" s="21" t="s">
        <v>94</v>
      </c>
      <c r="B7" s="22" t="s">
        <v>95</v>
      </c>
      <c r="C7" s="22" t="s">
        <v>79</v>
      </c>
      <c r="D7" s="22" t="s">
        <v>80</v>
      </c>
      <c r="E7" s="22" t="s">
        <v>83</v>
      </c>
      <c r="F7" s="23" t="s">
        <v>81</v>
      </c>
    </row>
    <row r="8" spans="1:12" x14ac:dyDescent="0.25">
      <c r="A8" s="27" t="s">
        <v>82</v>
      </c>
      <c r="B8" s="20" t="str">
        <f>Clients!B1</f>
        <v>INCOMPLETE</v>
      </c>
      <c r="C8" s="20" t="str">
        <f>IF(B8="INCOMPLETE",B8,Clients!L32)</f>
        <v>INCOMPLETE</v>
      </c>
      <c r="D8" s="20" t="str">
        <f>IF(B8="INCOMPLETE",B8,Clients!M32)</f>
        <v>INCOMPLETE</v>
      </c>
      <c r="E8" s="20" t="str">
        <f>IF(B8="INCOMPLETE",B8,Clients!N32)</f>
        <v>INCOMPLETE</v>
      </c>
      <c r="F8" s="24" t="str">
        <f>IF(B8="INCOMPLETE",B8,Clients!O32)</f>
        <v>INCOMPLETE</v>
      </c>
    </row>
    <row r="9" spans="1:12" x14ac:dyDescent="0.25">
      <c r="A9" s="27" t="s">
        <v>43</v>
      </c>
      <c r="B9" s="20" t="str">
        <f>Storage!B1</f>
        <v>INCOMPLETE</v>
      </c>
      <c r="C9" s="20" t="str">
        <f>IF(B9="INCOMPLETE",B9,Storage!L14)</f>
        <v>INCOMPLETE</v>
      </c>
      <c r="D9" s="20" t="str">
        <f>IF(B9="INCOMPLETE",B9,Storage!M14)</f>
        <v>INCOMPLETE</v>
      </c>
      <c r="E9" s="20" t="str">
        <f>IF(B9="INCOMPLETE",B9,Storage!N14)</f>
        <v>INCOMPLETE</v>
      </c>
      <c r="F9" s="24" t="str">
        <f>IF(B9="INCOMPLETE",B9,Storage!O14)</f>
        <v>INCOMPLETE</v>
      </c>
    </row>
    <row r="10" spans="1:12" x14ac:dyDescent="0.25">
      <c r="A10" s="27" t="s">
        <v>49</v>
      </c>
      <c r="B10" s="20" t="str">
        <f>Practices!B1</f>
        <v>INCOMPLETE</v>
      </c>
      <c r="C10" s="20" t="str">
        <f>IF(B10="INCOMPLETE",B10,Practices!L17)</f>
        <v>INCOMPLETE</v>
      </c>
      <c r="D10" s="20" t="str">
        <f>IF(B10="INCOMPLETE",B10,Practices!M17)</f>
        <v>INCOMPLETE</v>
      </c>
      <c r="E10" s="20" t="str">
        <f>IF(B10="INCOMPLETE",B10,Practices!N17)</f>
        <v>INCOMPLETE</v>
      </c>
      <c r="F10" s="24" t="str">
        <f>IF(B10="INCOMPLETE",B10,Practices!O17)</f>
        <v>INCOMPLETE</v>
      </c>
    </row>
    <row r="11" spans="1:12" x14ac:dyDescent="0.25">
      <c r="A11" s="27" t="s">
        <v>25</v>
      </c>
      <c r="B11" s="20" t="str">
        <f>Antivirus!B1</f>
        <v>INCOMPLETE</v>
      </c>
      <c r="C11" s="20" t="str">
        <f>IF(B11="INCOMPLETE",B11,Antivirus!L17)</f>
        <v>INCOMPLETE</v>
      </c>
      <c r="D11" s="20" t="str">
        <f>IF(B11="INCOMPLETE",B11,Antivirus!M17)</f>
        <v>INCOMPLETE</v>
      </c>
      <c r="E11" s="20" t="str">
        <f>IF(B11="INCOMPLETE",B11,Antivirus!N17)</f>
        <v>INCOMPLETE</v>
      </c>
      <c r="F11" s="24" t="str">
        <f>IF(B11="INCOMPLETE",B11,Antivirus!O17)</f>
        <v>INCOMPLETE</v>
      </c>
    </row>
    <row r="12" spans="1:12" x14ac:dyDescent="0.25">
      <c r="A12" s="27" t="s">
        <v>48</v>
      </c>
      <c r="B12" s="20" t="str">
        <f>Network!B1</f>
        <v>INCOMPLETE</v>
      </c>
      <c r="C12" s="20" t="str">
        <f>IF(B12="INCOMPLETE",B12,Network!L20)</f>
        <v>INCOMPLETE</v>
      </c>
      <c r="D12" s="20" t="str">
        <f>IF(B12="INCOMPLETE",B12,Network!M20)</f>
        <v>INCOMPLETE</v>
      </c>
      <c r="E12" s="20" t="str">
        <f>IF(B12="INCOMPLETE",B12,Network!N20)</f>
        <v>INCOMPLETE</v>
      </c>
      <c r="F12" s="24" t="str">
        <f>IF(B12="INCOMPLETE",B12,Network!O20)</f>
        <v>INCOMPLETE</v>
      </c>
    </row>
    <row r="13" spans="1:12" ht="15.75" thickBot="1" x14ac:dyDescent="0.3">
      <c r="A13" s="28" t="s">
        <v>40</v>
      </c>
      <c r="B13" s="25" t="str">
        <f>Servers!B1</f>
        <v>INCOMPLETE</v>
      </c>
      <c r="C13" s="25" t="str">
        <f>IF(B13="INCOMPLETE",B13,Servers!L16)</f>
        <v>INCOMPLETE</v>
      </c>
      <c r="D13" s="25" t="str">
        <f>IF(B13="INCOMPLETE",B13,Servers!M16)</f>
        <v>INCOMPLETE</v>
      </c>
      <c r="E13" s="25" t="str">
        <f>IF(B13="INCOMPLETE",B13,Servers!N16)</f>
        <v>INCOMPLETE</v>
      </c>
      <c r="F13" s="26" t="str">
        <f>IF(B13="INCOMPLETE",B13,Servers!O16)</f>
        <v>INCOMPLETE</v>
      </c>
    </row>
    <row r="14" spans="1:12" ht="15.75" thickBot="1" x14ac:dyDescent="0.3"/>
    <row r="15" spans="1:12" ht="15" customHeight="1" x14ac:dyDescent="0.25">
      <c r="A15" s="47" t="s">
        <v>118</v>
      </c>
      <c r="B15" s="48"/>
      <c r="C15" s="48"/>
      <c r="D15" s="48"/>
      <c r="E15" s="48"/>
      <c r="F15" s="49"/>
    </row>
    <row r="16" spans="1:12" x14ac:dyDescent="0.25">
      <c r="A16" s="50"/>
      <c r="B16" s="51"/>
      <c r="C16" s="51"/>
      <c r="D16" s="51"/>
      <c r="E16" s="51"/>
      <c r="F16" s="52"/>
    </row>
    <row r="17" spans="1:6" x14ac:dyDescent="0.25">
      <c r="A17" s="50"/>
      <c r="B17" s="51"/>
      <c r="C17" s="51"/>
      <c r="D17" s="51"/>
      <c r="E17" s="51"/>
      <c r="F17" s="52"/>
    </row>
    <row r="18" spans="1:6" x14ac:dyDescent="0.25">
      <c r="A18" s="50"/>
      <c r="B18" s="51"/>
      <c r="C18" s="51"/>
      <c r="D18" s="51"/>
      <c r="E18" s="51"/>
      <c r="F18" s="52"/>
    </row>
    <row r="19" spans="1:6" x14ac:dyDescent="0.25">
      <c r="A19" s="50"/>
      <c r="B19" s="51"/>
      <c r="C19" s="51"/>
      <c r="D19" s="51"/>
      <c r="E19" s="51"/>
      <c r="F19" s="52"/>
    </row>
    <row r="20" spans="1:6" x14ac:dyDescent="0.25">
      <c r="A20" s="50"/>
      <c r="B20" s="51"/>
      <c r="C20" s="51"/>
      <c r="D20" s="51"/>
      <c r="E20" s="51"/>
      <c r="F20" s="52"/>
    </row>
    <row r="21" spans="1:6" x14ac:dyDescent="0.25">
      <c r="A21" s="50"/>
      <c r="B21" s="51"/>
      <c r="C21" s="51"/>
      <c r="D21" s="51"/>
      <c r="E21" s="51"/>
      <c r="F21" s="52"/>
    </row>
    <row r="22" spans="1:6" x14ac:dyDescent="0.25">
      <c r="A22" s="50"/>
      <c r="B22" s="51"/>
      <c r="C22" s="51"/>
      <c r="D22" s="51"/>
      <c r="E22" s="51"/>
      <c r="F22" s="52"/>
    </row>
    <row r="23" spans="1:6" x14ac:dyDescent="0.25">
      <c r="A23" s="50"/>
      <c r="B23" s="51"/>
      <c r="C23" s="51"/>
      <c r="D23" s="51"/>
      <c r="E23" s="51"/>
      <c r="F23" s="52"/>
    </row>
    <row r="24" spans="1:6" x14ac:dyDescent="0.25">
      <c r="A24" s="50"/>
      <c r="B24" s="51"/>
      <c r="C24" s="51"/>
      <c r="D24" s="51"/>
      <c r="E24" s="51"/>
      <c r="F24" s="52"/>
    </row>
    <row r="25" spans="1:6" x14ac:dyDescent="0.25">
      <c r="A25" s="50"/>
      <c r="B25" s="51"/>
      <c r="C25" s="51"/>
      <c r="D25" s="51"/>
      <c r="E25" s="51"/>
      <c r="F25" s="52"/>
    </row>
    <row r="26" spans="1:6" ht="15.75" thickBot="1" x14ac:dyDescent="0.3">
      <c r="A26" s="53"/>
      <c r="B26" s="54"/>
      <c r="C26" s="54"/>
      <c r="D26" s="54"/>
      <c r="E26" s="54"/>
      <c r="F26" s="55"/>
    </row>
    <row r="29" spans="1:6" x14ac:dyDescent="0.25">
      <c r="C29" s="5"/>
    </row>
  </sheetData>
  <sheetProtection sheet="1" selectLockedCells="1"/>
  <mergeCells count="3">
    <mergeCell ref="A15:F26"/>
    <mergeCell ref="C1:H5"/>
    <mergeCell ref="I1:L5"/>
  </mergeCells>
  <conditionalFormatting sqref="B1:B5 B8:F13">
    <cfRule type="cellIs" dxfId="54" priority="2" operator="between">
      <formula>780</formula>
      <formula>850</formula>
    </cfRule>
    <cfRule type="cellIs" dxfId="53" priority="3" operator="between">
      <formula>660</formula>
      <formula>779.99</formula>
    </cfRule>
    <cfRule type="cellIs" dxfId="52" priority="4" operator="between">
      <formula>600</formula>
      <formula>659.99</formula>
    </cfRule>
    <cfRule type="cellIs" dxfId="51" priority="5" operator="between">
      <formula>500</formula>
      <formula>599.99</formula>
    </cfRule>
    <cfRule type="cellIs" dxfId="50" priority="6" operator="lessThan">
      <formula>500</formula>
    </cfRule>
  </conditionalFormatting>
  <conditionalFormatting sqref="B8:F13">
    <cfRule type="cellIs" dxfId="49" priority="1" operator="equal">
      <formula>"INCOMPLETE"</formula>
    </cfRule>
  </conditionalFormatting>
  <hyperlinks>
    <hyperlink ref="I1:L5" r:id="rId1" display="This work is licensed under a Creative Commons Attribution-ShareAlike 4.0 International License." xr:uid="{00000000-0004-0000-00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3"/>
  <sheetViews>
    <sheetView workbookViewId="0">
      <pane ySplit="2" topLeftCell="A3" activePane="bottomLeft" state="frozen"/>
      <selection pane="bottomLeft" activeCell="B4" sqref="B4"/>
    </sheetView>
  </sheetViews>
  <sheetFormatPr defaultRowHeight="15" x14ac:dyDescent="0.25"/>
  <cols>
    <col min="1" max="1" width="100.7109375" customWidth="1"/>
    <col min="2" max="2" width="12.140625" bestFit="1" customWidth="1"/>
    <col min="3" max="3" width="12.5703125" hidden="1" customWidth="1"/>
    <col min="4" max="4" width="11.42578125" hidden="1" customWidth="1"/>
    <col min="5" max="5" width="13.28515625" hidden="1" customWidth="1"/>
    <col min="6" max="7" width="12" hidden="1" customWidth="1"/>
    <col min="8" max="8" width="10.28515625" hidden="1" customWidth="1"/>
    <col min="9" max="9" width="7.7109375" hidden="1" customWidth="1"/>
    <col min="10" max="10" width="11.140625" hidden="1" customWidth="1"/>
    <col min="11" max="15" width="9.140625" hidden="1" customWidth="1"/>
  </cols>
  <sheetData>
    <row r="1" spans="1:20" ht="15.75" x14ac:dyDescent="0.25">
      <c r="A1" s="16" t="s">
        <v>84</v>
      </c>
      <c r="B1" s="17" t="str">
        <f>IF(COUNTIF(B3:B27,"---------")&gt;0,"INCOMPLETE",K32)</f>
        <v>INCOMPLETE</v>
      </c>
      <c r="E1" s="5"/>
      <c r="G1" s="5"/>
      <c r="I1" s="5"/>
      <c r="K1" s="5"/>
      <c r="P1" s="74" t="s">
        <v>113</v>
      </c>
      <c r="Q1" s="75"/>
      <c r="R1" s="75"/>
      <c r="S1" s="75"/>
      <c r="T1" s="76"/>
    </row>
    <row r="2" spans="1:20" ht="16.5" thickBot="1" x14ac:dyDescent="0.3">
      <c r="A2" s="34" t="s">
        <v>88</v>
      </c>
      <c r="B2" s="35" t="s">
        <v>74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71</v>
      </c>
      <c r="H2" s="2" t="s">
        <v>69</v>
      </c>
      <c r="I2" s="2" t="s">
        <v>70</v>
      </c>
      <c r="J2" s="2" t="s">
        <v>72</v>
      </c>
      <c r="K2" s="2" t="s">
        <v>73</v>
      </c>
      <c r="L2" s="2" t="s">
        <v>64</v>
      </c>
      <c r="M2" s="2" t="s">
        <v>65</v>
      </c>
      <c r="N2" s="2" t="s">
        <v>66</v>
      </c>
      <c r="O2" s="2" t="s">
        <v>67</v>
      </c>
      <c r="P2" s="77"/>
      <c r="Q2" s="78"/>
      <c r="R2" s="78"/>
      <c r="S2" s="78"/>
      <c r="T2" s="79"/>
    </row>
    <row r="3" spans="1:20" x14ac:dyDescent="0.25">
      <c r="A3" s="33" t="s">
        <v>0</v>
      </c>
      <c r="B3" s="46" t="s">
        <v>75</v>
      </c>
      <c r="C3" s="1"/>
      <c r="D3" s="1"/>
      <c r="E3" s="1"/>
      <c r="F3" s="1" t="s">
        <v>68</v>
      </c>
      <c r="G3" s="1">
        <v>5</v>
      </c>
      <c r="H3" s="1">
        <v>1</v>
      </c>
      <c r="I3" s="1">
        <v>4</v>
      </c>
      <c r="J3" s="1">
        <f>SUM(G3:I3)</f>
        <v>10</v>
      </c>
      <c r="K3" s="1">
        <f>IF(B3="Yes",J3,0)</f>
        <v>0</v>
      </c>
      <c r="L3" s="1">
        <f>IF(C3="X",K3,0)</f>
        <v>0</v>
      </c>
      <c r="M3" s="1">
        <f>IF(D3="X",K3,0)</f>
        <v>0</v>
      </c>
      <c r="N3" s="1">
        <f>IF(E3="X",K3,0)</f>
        <v>0</v>
      </c>
      <c r="O3" s="1">
        <f>IF(F3="X",K3,0)</f>
        <v>0</v>
      </c>
    </row>
    <row r="4" spans="1:20" x14ac:dyDescent="0.25">
      <c r="A4" s="33" t="s">
        <v>103</v>
      </c>
      <c r="B4" s="37" t="s">
        <v>75</v>
      </c>
      <c r="C4" s="1" t="s">
        <v>68</v>
      </c>
      <c r="D4" s="1" t="s">
        <v>68</v>
      </c>
      <c r="E4" s="1"/>
      <c r="F4" s="1"/>
      <c r="G4" s="1">
        <v>3</v>
      </c>
      <c r="H4" s="1">
        <v>2</v>
      </c>
      <c r="I4" s="1">
        <v>3</v>
      </c>
      <c r="J4" s="1">
        <f>SUM(G4:I4)</f>
        <v>8</v>
      </c>
      <c r="K4" s="1">
        <f>IF(B4="Yes",J4,0)</f>
        <v>0</v>
      </c>
      <c r="L4" s="1">
        <f>IF(C4="X",K4,0)</f>
        <v>0</v>
      </c>
      <c r="M4" s="1">
        <f>IF(D4="X",K4,0)</f>
        <v>0</v>
      </c>
      <c r="N4" s="1">
        <f>IF(E4="X",K4,0)</f>
        <v>0</v>
      </c>
      <c r="O4" s="1">
        <f>IF(F4="X",K4,0)</f>
        <v>0</v>
      </c>
    </row>
    <row r="5" spans="1:20" x14ac:dyDescent="0.25">
      <c r="A5" s="18" t="s">
        <v>4</v>
      </c>
      <c r="B5" s="37" t="s">
        <v>75</v>
      </c>
      <c r="C5" s="1" t="s">
        <v>68</v>
      </c>
      <c r="D5" s="1"/>
      <c r="E5" s="1"/>
      <c r="F5" s="1"/>
      <c r="G5" s="1">
        <v>4</v>
      </c>
      <c r="H5" s="1">
        <v>3</v>
      </c>
      <c r="I5" s="1">
        <v>4</v>
      </c>
      <c r="J5" s="1">
        <f t="shared" ref="J5:J27" si="0">SUM(G5:I5)</f>
        <v>11</v>
      </c>
      <c r="K5" s="1">
        <f t="shared" ref="K5:K27" si="1">IF(B5="Yes",J5,0)</f>
        <v>0</v>
      </c>
      <c r="L5" s="1">
        <f>IF(C5="X",K5,0)</f>
        <v>0</v>
      </c>
      <c r="M5" s="1">
        <f t="shared" ref="M5:M27" si="2">IF(D5="X",K5,0)</f>
        <v>0</v>
      </c>
      <c r="N5" s="1">
        <f t="shared" ref="N5:N27" si="3">IF(E5="X",K5,0)</f>
        <v>0</v>
      </c>
      <c r="O5" s="1">
        <f t="shared" ref="O5:O27" si="4">IF(F5="X",K5,0)</f>
        <v>0</v>
      </c>
    </row>
    <row r="6" spans="1:20" x14ac:dyDescent="0.25">
      <c r="A6" s="39" t="s">
        <v>5</v>
      </c>
      <c r="B6" s="37" t="s">
        <v>75</v>
      </c>
      <c r="C6" s="1" t="s">
        <v>68</v>
      </c>
      <c r="D6" s="1"/>
      <c r="E6" s="1"/>
      <c r="F6" s="1"/>
      <c r="G6" s="1">
        <v>3</v>
      </c>
      <c r="H6" s="1">
        <v>3</v>
      </c>
      <c r="I6" s="1">
        <v>3</v>
      </c>
      <c r="J6" s="1">
        <f t="shared" si="0"/>
        <v>9</v>
      </c>
      <c r="K6" s="1">
        <f t="shared" si="1"/>
        <v>0</v>
      </c>
      <c r="L6" s="1">
        <f t="shared" ref="L6:L27" si="5">IF(C6="X",K6,0)</f>
        <v>0</v>
      </c>
      <c r="M6" s="1">
        <f t="shared" si="2"/>
        <v>0</v>
      </c>
      <c r="N6" s="1">
        <f t="shared" si="3"/>
        <v>0</v>
      </c>
      <c r="O6" s="1">
        <f t="shared" si="4"/>
        <v>0</v>
      </c>
    </row>
    <row r="7" spans="1:20" x14ac:dyDescent="0.25">
      <c r="A7" s="18" t="s">
        <v>6</v>
      </c>
      <c r="B7" s="37" t="s">
        <v>75</v>
      </c>
      <c r="C7" s="1" t="s">
        <v>68</v>
      </c>
      <c r="D7" s="1"/>
      <c r="E7" s="1"/>
      <c r="F7" s="1"/>
      <c r="G7" s="1">
        <v>4</v>
      </c>
      <c r="H7" s="1">
        <v>4</v>
      </c>
      <c r="I7" s="1">
        <v>3</v>
      </c>
      <c r="J7" s="1">
        <f t="shared" si="0"/>
        <v>11</v>
      </c>
      <c r="K7" s="1">
        <f t="shared" si="1"/>
        <v>0</v>
      </c>
      <c r="L7" s="1">
        <f t="shared" si="5"/>
        <v>0</v>
      </c>
      <c r="M7" s="1">
        <f t="shared" si="2"/>
        <v>0</v>
      </c>
      <c r="N7" s="1">
        <f t="shared" si="3"/>
        <v>0</v>
      </c>
      <c r="O7" s="1">
        <f t="shared" si="4"/>
        <v>0</v>
      </c>
    </row>
    <row r="8" spans="1:20" x14ac:dyDescent="0.25">
      <c r="A8" s="18" t="s">
        <v>7</v>
      </c>
      <c r="B8" s="37" t="s">
        <v>75</v>
      </c>
      <c r="C8" s="1" t="s">
        <v>68</v>
      </c>
      <c r="D8" s="1"/>
      <c r="E8" s="1"/>
      <c r="F8" s="1"/>
      <c r="G8" s="1">
        <v>5</v>
      </c>
      <c r="H8" s="1">
        <v>5</v>
      </c>
      <c r="I8" s="1">
        <v>4</v>
      </c>
      <c r="J8" s="1">
        <f t="shared" si="0"/>
        <v>14</v>
      </c>
      <c r="K8" s="1">
        <f t="shared" si="1"/>
        <v>0</v>
      </c>
      <c r="L8" s="1">
        <f t="shared" si="5"/>
        <v>0</v>
      </c>
      <c r="M8" s="1">
        <f t="shared" si="2"/>
        <v>0</v>
      </c>
      <c r="N8" s="1">
        <f t="shared" si="3"/>
        <v>0</v>
      </c>
      <c r="O8" s="1">
        <f t="shared" si="4"/>
        <v>0</v>
      </c>
    </row>
    <row r="9" spans="1:20" x14ac:dyDescent="0.25">
      <c r="A9" s="39" t="s">
        <v>8</v>
      </c>
      <c r="B9" s="37" t="s">
        <v>75</v>
      </c>
      <c r="C9" s="1" t="s">
        <v>68</v>
      </c>
      <c r="D9" s="1"/>
      <c r="E9" s="1"/>
      <c r="F9" s="1"/>
      <c r="G9" s="1">
        <v>5</v>
      </c>
      <c r="H9" s="1">
        <v>4</v>
      </c>
      <c r="I9" s="1">
        <v>3</v>
      </c>
      <c r="J9" s="1">
        <f t="shared" si="0"/>
        <v>12</v>
      </c>
      <c r="K9" s="1">
        <f t="shared" si="1"/>
        <v>0</v>
      </c>
      <c r="L9" s="1">
        <f t="shared" si="5"/>
        <v>0</v>
      </c>
      <c r="M9" s="1">
        <f t="shared" si="2"/>
        <v>0</v>
      </c>
      <c r="N9" s="1">
        <f t="shared" si="3"/>
        <v>0</v>
      </c>
      <c r="O9" s="1">
        <f t="shared" si="4"/>
        <v>0</v>
      </c>
    </row>
    <row r="10" spans="1:20" x14ac:dyDescent="0.25">
      <c r="A10" s="39" t="s">
        <v>9</v>
      </c>
      <c r="B10" s="37" t="s">
        <v>75</v>
      </c>
      <c r="C10" s="1" t="s">
        <v>68</v>
      </c>
      <c r="D10" s="1"/>
      <c r="E10" s="1"/>
      <c r="F10" s="1"/>
      <c r="G10" s="1">
        <v>5</v>
      </c>
      <c r="H10" s="1">
        <v>5</v>
      </c>
      <c r="I10" s="1">
        <v>4</v>
      </c>
      <c r="J10" s="1">
        <f t="shared" si="0"/>
        <v>14</v>
      </c>
      <c r="K10" s="1">
        <f t="shared" si="1"/>
        <v>0</v>
      </c>
      <c r="L10" s="1">
        <f t="shared" si="5"/>
        <v>0</v>
      </c>
      <c r="M10" s="1">
        <f t="shared" si="2"/>
        <v>0</v>
      </c>
      <c r="N10" s="1">
        <f t="shared" si="3"/>
        <v>0</v>
      </c>
      <c r="O10" s="1">
        <f t="shared" si="4"/>
        <v>0</v>
      </c>
    </row>
    <row r="11" spans="1:20" x14ac:dyDescent="0.25">
      <c r="A11" s="18" t="s">
        <v>10</v>
      </c>
      <c r="B11" s="45" t="s">
        <v>75</v>
      </c>
      <c r="C11" s="1" t="s">
        <v>68</v>
      </c>
      <c r="D11" s="1"/>
      <c r="E11" s="1"/>
      <c r="F11" s="1"/>
      <c r="G11" s="1">
        <v>3</v>
      </c>
      <c r="H11" s="1">
        <v>3</v>
      </c>
      <c r="I11" s="1">
        <v>3</v>
      </c>
      <c r="J11" s="1">
        <f t="shared" si="0"/>
        <v>9</v>
      </c>
      <c r="K11" s="1">
        <f t="shared" si="1"/>
        <v>0</v>
      </c>
      <c r="L11" s="1">
        <f t="shared" si="5"/>
        <v>0</v>
      </c>
      <c r="M11" s="1">
        <f t="shared" si="2"/>
        <v>0</v>
      </c>
      <c r="N11" s="1">
        <f t="shared" si="3"/>
        <v>0</v>
      </c>
      <c r="O11" s="1">
        <f t="shared" si="4"/>
        <v>0</v>
      </c>
    </row>
    <row r="12" spans="1:20" x14ac:dyDescent="0.25">
      <c r="A12" s="18" t="s">
        <v>11</v>
      </c>
      <c r="B12" s="37" t="s">
        <v>75</v>
      </c>
      <c r="C12" s="1" t="s">
        <v>68</v>
      </c>
      <c r="D12" s="1"/>
      <c r="E12" s="1"/>
      <c r="F12" s="1"/>
      <c r="G12" s="1">
        <v>4</v>
      </c>
      <c r="H12" s="1">
        <v>4</v>
      </c>
      <c r="I12" s="1">
        <v>3</v>
      </c>
      <c r="J12" s="1">
        <f t="shared" si="0"/>
        <v>11</v>
      </c>
      <c r="K12" s="1">
        <f t="shared" si="1"/>
        <v>0</v>
      </c>
      <c r="L12" s="1">
        <f t="shared" si="5"/>
        <v>0</v>
      </c>
      <c r="M12" s="1">
        <f t="shared" si="2"/>
        <v>0</v>
      </c>
      <c r="N12" s="1">
        <f t="shared" si="3"/>
        <v>0</v>
      </c>
      <c r="O12" s="1">
        <f t="shared" si="4"/>
        <v>0</v>
      </c>
    </row>
    <row r="13" spans="1:20" x14ac:dyDescent="0.25">
      <c r="A13" s="18" t="s">
        <v>12</v>
      </c>
      <c r="B13" s="37" t="s">
        <v>75</v>
      </c>
      <c r="C13" s="1" t="s">
        <v>68</v>
      </c>
      <c r="D13" s="1"/>
      <c r="E13" s="1"/>
      <c r="F13" s="1"/>
      <c r="G13" s="1">
        <v>5</v>
      </c>
      <c r="H13" s="1">
        <v>5</v>
      </c>
      <c r="I13" s="1">
        <v>3</v>
      </c>
      <c r="J13" s="1">
        <f t="shared" si="0"/>
        <v>13</v>
      </c>
      <c r="K13" s="1">
        <f t="shared" si="1"/>
        <v>0</v>
      </c>
      <c r="L13" s="1">
        <f t="shared" si="5"/>
        <v>0</v>
      </c>
      <c r="M13" s="1">
        <f t="shared" si="2"/>
        <v>0</v>
      </c>
      <c r="N13" s="1">
        <f t="shared" si="3"/>
        <v>0</v>
      </c>
      <c r="O13" s="1">
        <f t="shared" si="4"/>
        <v>0</v>
      </c>
    </row>
    <row r="14" spans="1:20" x14ac:dyDescent="0.25">
      <c r="A14" s="18" t="s">
        <v>13</v>
      </c>
      <c r="B14" s="37" t="s">
        <v>75</v>
      </c>
      <c r="C14" s="1" t="s">
        <v>68</v>
      </c>
      <c r="D14" s="1"/>
      <c r="E14" s="1"/>
      <c r="F14" s="1"/>
      <c r="G14" s="1">
        <v>4</v>
      </c>
      <c r="H14" s="1">
        <v>4</v>
      </c>
      <c r="I14" s="1">
        <v>3</v>
      </c>
      <c r="J14" s="1">
        <f t="shared" si="0"/>
        <v>11</v>
      </c>
      <c r="K14" s="1">
        <f t="shared" si="1"/>
        <v>0</v>
      </c>
      <c r="L14" s="1">
        <f t="shared" si="5"/>
        <v>0</v>
      </c>
      <c r="M14" s="1">
        <f t="shared" si="2"/>
        <v>0</v>
      </c>
      <c r="N14" s="1">
        <f t="shared" si="3"/>
        <v>0</v>
      </c>
      <c r="O14" s="1">
        <f t="shared" si="4"/>
        <v>0</v>
      </c>
    </row>
    <row r="15" spans="1:20" x14ac:dyDescent="0.25">
      <c r="A15" s="18" t="s">
        <v>14</v>
      </c>
      <c r="B15" s="37" t="s">
        <v>75</v>
      </c>
      <c r="C15" s="1" t="s">
        <v>68</v>
      </c>
      <c r="D15" s="1"/>
      <c r="E15" s="1"/>
      <c r="F15" s="1"/>
      <c r="G15" s="1">
        <v>4</v>
      </c>
      <c r="H15" s="1">
        <v>4</v>
      </c>
      <c r="I15" s="1">
        <v>3</v>
      </c>
      <c r="J15" s="1">
        <f t="shared" si="0"/>
        <v>11</v>
      </c>
      <c r="K15" s="1">
        <f t="shared" si="1"/>
        <v>0</v>
      </c>
      <c r="L15" s="1">
        <f t="shared" si="5"/>
        <v>0</v>
      </c>
      <c r="M15" s="1">
        <f t="shared" si="2"/>
        <v>0</v>
      </c>
      <c r="N15" s="1">
        <f t="shared" si="3"/>
        <v>0</v>
      </c>
      <c r="O15" s="1">
        <f t="shared" si="4"/>
        <v>0</v>
      </c>
    </row>
    <row r="16" spans="1:20" x14ac:dyDescent="0.25">
      <c r="A16" s="18" t="s">
        <v>15</v>
      </c>
      <c r="B16" s="37" t="s">
        <v>75</v>
      </c>
      <c r="C16" s="1" t="s">
        <v>68</v>
      </c>
      <c r="D16" s="1"/>
      <c r="E16" s="1"/>
      <c r="F16" s="1"/>
      <c r="G16" s="1">
        <v>3</v>
      </c>
      <c r="H16" s="1">
        <v>3</v>
      </c>
      <c r="I16" s="1">
        <v>3</v>
      </c>
      <c r="J16" s="1">
        <f t="shared" si="0"/>
        <v>9</v>
      </c>
      <c r="K16" s="1">
        <f t="shared" si="1"/>
        <v>0</v>
      </c>
      <c r="L16" s="1">
        <f t="shared" si="5"/>
        <v>0</v>
      </c>
      <c r="M16" s="1">
        <f t="shared" si="2"/>
        <v>0</v>
      </c>
      <c r="N16" s="1">
        <f t="shared" si="3"/>
        <v>0</v>
      </c>
      <c r="O16" s="1">
        <f t="shared" si="4"/>
        <v>0</v>
      </c>
    </row>
    <row r="17" spans="1:15" x14ac:dyDescent="0.25">
      <c r="A17" s="18" t="s">
        <v>16</v>
      </c>
      <c r="B17" s="37" t="s">
        <v>75</v>
      </c>
      <c r="C17" s="1" t="s">
        <v>68</v>
      </c>
      <c r="D17" s="1"/>
      <c r="E17" s="1"/>
      <c r="F17" s="1"/>
      <c r="G17" s="1">
        <v>3</v>
      </c>
      <c r="H17" s="1">
        <v>3</v>
      </c>
      <c r="I17" s="1">
        <v>3</v>
      </c>
      <c r="J17" s="1">
        <f t="shared" si="0"/>
        <v>9</v>
      </c>
      <c r="K17" s="1">
        <f t="shared" si="1"/>
        <v>0</v>
      </c>
      <c r="L17" s="1">
        <f t="shared" si="5"/>
        <v>0</v>
      </c>
      <c r="M17" s="1">
        <f t="shared" si="2"/>
        <v>0</v>
      </c>
      <c r="N17" s="1">
        <f t="shared" si="3"/>
        <v>0</v>
      </c>
      <c r="O17" s="1">
        <f t="shared" si="4"/>
        <v>0</v>
      </c>
    </row>
    <row r="18" spans="1:15" x14ac:dyDescent="0.25">
      <c r="A18" s="18" t="s">
        <v>17</v>
      </c>
      <c r="B18" s="37" t="s">
        <v>75</v>
      </c>
      <c r="C18" s="1" t="s">
        <v>68</v>
      </c>
      <c r="D18" s="1"/>
      <c r="E18" s="1"/>
      <c r="F18" s="1"/>
      <c r="G18" s="1">
        <v>4</v>
      </c>
      <c r="H18" s="1">
        <v>4</v>
      </c>
      <c r="I18" s="1">
        <v>3</v>
      </c>
      <c r="J18" s="1">
        <f t="shared" si="0"/>
        <v>11</v>
      </c>
      <c r="K18" s="1">
        <f t="shared" si="1"/>
        <v>0</v>
      </c>
      <c r="L18" s="1">
        <f t="shared" si="5"/>
        <v>0</v>
      </c>
      <c r="M18" s="1">
        <f t="shared" si="2"/>
        <v>0</v>
      </c>
      <c r="N18" s="1">
        <f t="shared" si="3"/>
        <v>0</v>
      </c>
      <c r="O18" s="1">
        <f t="shared" si="4"/>
        <v>0</v>
      </c>
    </row>
    <row r="19" spans="1:15" x14ac:dyDescent="0.25">
      <c r="A19" s="18" t="s">
        <v>34</v>
      </c>
      <c r="B19" s="37" t="s">
        <v>75</v>
      </c>
      <c r="C19" s="1" t="s">
        <v>68</v>
      </c>
      <c r="D19" s="1"/>
      <c r="E19" s="1"/>
      <c r="F19" s="1"/>
      <c r="G19" s="1">
        <v>3</v>
      </c>
      <c r="H19" s="1">
        <v>2</v>
      </c>
      <c r="I19" s="1">
        <v>2</v>
      </c>
      <c r="J19" s="1">
        <f t="shared" si="0"/>
        <v>7</v>
      </c>
      <c r="K19" s="1">
        <f t="shared" si="1"/>
        <v>0</v>
      </c>
      <c r="L19" s="1">
        <f t="shared" si="5"/>
        <v>0</v>
      </c>
      <c r="M19" s="1">
        <f t="shared" si="2"/>
        <v>0</v>
      </c>
      <c r="N19" s="1">
        <f t="shared" si="3"/>
        <v>0</v>
      </c>
      <c r="O19" s="1">
        <f t="shared" si="4"/>
        <v>0</v>
      </c>
    </row>
    <row r="20" spans="1:15" x14ac:dyDescent="0.25">
      <c r="A20" s="18" t="s">
        <v>33</v>
      </c>
      <c r="B20" s="37" t="s">
        <v>75</v>
      </c>
      <c r="C20" s="1" t="s">
        <v>68</v>
      </c>
      <c r="D20" s="1"/>
      <c r="E20" s="1"/>
      <c r="F20" s="1"/>
      <c r="G20" s="1">
        <v>3</v>
      </c>
      <c r="H20" s="1">
        <v>3</v>
      </c>
      <c r="I20" s="1">
        <v>4</v>
      </c>
      <c r="J20" s="1">
        <f t="shared" si="0"/>
        <v>10</v>
      </c>
      <c r="K20" s="1">
        <f t="shared" si="1"/>
        <v>0</v>
      </c>
      <c r="L20" s="1">
        <f t="shared" si="5"/>
        <v>0</v>
      </c>
      <c r="M20" s="1">
        <f t="shared" si="2"/>
        <v>0</v>
      </c>
      <c r="N20" s="1">
        <f t="shared" si="3"/>
        <v>0</v>
      </c>
      <c r="O20" s="1">
        <f t="shared" si="4"/>
        <v>0</v>
      </c>
    </row>
    <row r="21" spans="1:15" x14ac:dyDescent="0.25">
      <c r="A21" s="18" t="s">
        <v>39</v>
      </c>
      <c r="B21" s="37" t="s">
        <v>75</v>
      </c>
      <c r="C21" s="1" t="s">
        <v>68</v>
      </c>
      <c r="D21" s="1"/>
      <c r="E21" s="1"/>
      <c r="F21" s="1"/>
      <c r="G21" s="1">
        <v>3</v>
      </c>
      <c r="H21" s="1">
        <v>2</v>
      </c>
      <c r="I21" s="1">
        <v>3</v>
      </c>
      <c r="J21" s="1">
        <f t="shared" si="0"/>
        <v>8</v>
      </c>
      <c r="K21" s="1">
        <f t="shared" si="1"/>
        <v>0</v>
      </c>
      <c r="L21" s="1">
        <f t="shared" si="5"/>
        <v>0</v>
      </c>
      <c r="M21" s="1">
        <f t="shared" si="2"/>
        <v>0</v>
      </c>
      <c r="N21" s="1">
        <f t="shared" si="3"/>
        <v>0</v>
      </c>
      <c r="O21" s="1">
        <f t="shared" si="4"/>
        <v>0</v>
      </c>
    </row>
    <row r="22" spans="1:15" x14ac:dyDescent="0.25">
      <c r="A22" s="18" t="s">
        <v>45</v>
      </c>
      <c r="B22" s="37" t="s">
        <v>75</v>
      </c>
      <c r="C22" s="1" t="s">
        <v>68</v>
      </c>
      <c r="D22" s="1" t="s">
        <v>68</v>
      </c>
      <c r="E22" s="1" t="s">
        <v>68</v>
      </c>
      <c r="F22" s="1"/>
      <c r="G22" s="1">
        <v>3</v>
      </c>
      <c r="H22" s="1">
        <v>3</v>
      </c>
      <c r="I22" s="1">
        <v>3</v>
      </c>
      <c r="J22" s="1">
        <f t="shared" si="0"/>
        <v>9</v>
      </c>
      <c r="K22" s="1">
        <f t="shared" si="1"/>
        <v>0</v>
      </c>
      <c r="L22" s="1">
        <f t="shared" si="5"/>
        <v>0</v>
      </c>
      <c r="M22" s="1">
        <f t="shared" si="2"/>
        <v>0</v>
      </c>
      <c r="N22" s="1">
        <f t="shared" si="3"/>
        <v>0</v>
      </c>
      <c r="O22" s="1">
        <f t="shared" si="4"/>
        <v>0</v>
      </c>
    </row>
    <row r="23" spans="1:15" x14ac:dyDescent="0.25">
      <c r="A23" s="18" t="s">
        <v>46</v>
      </c>
      <c r="B23" s="37" t="s">
        <v>75</v>
      </c>
      <c r="C23" s="1" t="s">
        <v>68</v>
      </c>
      <c r="D23" s="1" t="s">
        <v>68</v>
      </c>
      <c r="E23" s="1"/>
      <c r="F23" s="1"/>
      <c r="G23" s="1">
        <v>3</v>
      </c>
      <c r="H23" s="1">
        <v>2</v>
      </c>
      <c r="I23" s="1">
        <v>4</v>
      </c>
      <c r="J23" s="1">
        <f t="shared" si="0"/>
        <v>9</v>
      </c>
      <c r="K23" s="1">
        <f t="shared" si="1"/>
        <v>0</v>
      </c>
      <c r="L23" s="1">
        <f t="shared" si="5"/>
        <v>0</v>
      </c>
      <c r="M23" s="1">
        <f t="shared" si="2"/>
        <v>0</v>
      </c>
      <c r="N23" s="1">
        <f t="shared" si="3"/>
        <v>0</v>
      </c>
      <c r="O23" s="1">
        <f t="shared" si="4"/>
        <v>0</v>
      </c>
    </row>
    <row r="24" spans="1:15" x14ac:dyDescent="0.25">
      <c r="A24" s="18" t="s">
        <v>54</v>
      </c>
      <c r="B24" s="37" t="s">
        <v>75</v>
      </c>
      <c r="C24" s="1"/>
      <c r="D24" s="1" t="s">
        <v>68</v>
      </c>
      <c r="E24" s="1"/>
      <c r="F24" s="1"/>
      <c r="G24" s="1">
        <v>2</v>
      </c>
      <c r="H24" s="1">
        <v>1</v>
      </c>
      <c r="I24" s="1">
        <v>2</v>
      </c>
      <c r="J24" s="1">
        <f t="shared" si="0"/>
        <v>5</v>
      </c>
      <c r="K24" s="1">
        <f t="shared" si="1"/>
        <v>0</v>
      </c>
      <c r="L24" s="1">
        <f t="shared" si="5"/>
        <v>0</v>
      </c>
      <c r="M24" s="1">
        <f t="shared" si="2"/>
        <v>0</v>
      </c>
      <c r="N24" s="1">
        <f t="shared" si="3"/>
        <v>0</v>
      </c>
      <c r="O24" s="1">
        <f t="shared" si="4"/>
        <v>0</v>
      </c>
    </row>
    <row r="25" spans="1:15" x14ac:dyDescent="0.25">
      <c r="A25" s="18" t="s">
        <v>55</v>
      </c>
      <c r="B25" s="37" t="s">
        <v>75</v>
      </c>
      <c r="C25" s="1" t="s">
        <v>68</v>
      </c>
      <c r="D25" s="1"/>
      <c r="E25" s="1"/>
      <c r="F25" s="1" t="s">
        <v>68</v>
      </c>
      <c r="G25" s="1">
        <v>3</v>
      </c>
      <c r="H25" s="1">
        <v>2</v>
      </c>
      <c r="I25" s="1">
        <v>4</v>
      </c>
      <c r="J25" s="1">
        <f t="shared" si="0"/>
        <v>9</v>
      </c>
      <c r="K25" s="1">
        <f t="shared" si="1"/>
        <v>0</v>
      </c>
      <c r="L25" s="1">
        <f t="shared" si="5"/>
        <v>0</v>
      </c>
      <c r="M25" s="1">
        <f t="shared" si="2"/>
        <v>0</v>
      </c>
      <c r="N25" s="1">
        <f t="shared" si="3"/>
        <v>0</v>
      </c>
      <c r="O25" s="1">
        <f t="shared" si="4"/>
        <v>0</v>
      </c>
    </row>
    <row r="26" spans="1:15" x14ac:dyDescent="0.25">
      <c r="A26" s="18" t="s">
        <v>58</v>
      </c>
      <c r="B26" s="37" t="s">
        <v>75</v>
      </c>
      <c r="C26" s="1" t="s">
        <v>68</v>
      </c>
      <c r="D26" s="1"/>
      <c r="E26" s="1"/>
      <c r="F26" s="1"/>
      <c r="G26" s="1">
        <v>2</v>
      </c>
      <c r="H26" s="1">
        <v>1</v>
      </c>
      <c r="I26" s="1">
        <v>4</v>
      </c>
      <c r="J26" s="1">
        <f t="shared" si="0"/>
        <v>7</v>
      </c>
      <c r="K26" s="1">
        <f t="shared" si="1"/>
        <v>0</v>
      </c>
      <c r="L26" s="1">
        <f t="shared" si="5"/>
        <v>0</v>
      </c>
      <c r="M26" s="1">
        <f t="shared" si="2"/>
        <v>0</v>
      </c>
      <c r="N26" s="1">
        <f t="shared" si="3"/>
        <v>0</v>
      </c>
      <c r="O26" s="1">
        <f t="shared" si="4"/>
        <v>0</v>
      </c>
    </row>
    <row r="27" spans="1:15" ht="30.75" thickBot="1" x14ac:dyDescent="0.3">
      <c r="A27" s="19" t="s">
        <v>62</v>
      </c>
      <c r="B27" s="38" t="s">
        <v>75</v>
      </c>
      <c r="C27" s="1" t="s">
        <v>68</v>
      </c>
      <c r="D27" s="1"/>
      <c r="E27" s="1"/>
      <c r="F27" s="1"/>
      <c r="G27" s="1">
        <v>3</v>
      </c>
      <c r="H27" s="1">
        <v>2</v>
      </c>
      <c r="I27" s="1">
        <v>4</v>
      </c>
      <c r="J27" s="1">
        <f t="shared" si="0"/>
        <v>9</v>
      </c>
      <c r="K27" s="1">
        <f t="shared" si="1"/>
        <v>0</v>
      </c>
      <c r="L27" s="1">
        <f t="shared" si="5"/>
        <v>0</v>
      </c>
      <c r="M27" s="1">
        <f t="shared" si="2"/>
        <v>0</v>
      </c>
      <c r="N27" s="1">
        <f t="shared" si="3"/>
        <v>0</v>
      </c>
      <c r="O27" s="1">
        <f t="shared" si="4"/>
        <v>0</v>
      </c>
    </row>
    <row r="28" spans="1:15" x14ac:dyDescent="0.25">
      <c r="J28" s="1" t="s">
        <v>91</v>
      </c>
      <c r="K28" s="1">
        <f>SUM(K3:K27)</f>
        <v>0</v>
      </c>
      <c r="L28" s="1">
        <f>SUM(L3:L27)</f>
        <v>0</v>
      </c>
      <c r="M28" s="1">
        <f>SUM(M3:M27)</f>
        <v>0</v>
      </c>
      <c r="N28" s="1">
        <f>SUM(N3:N27)</f>
        <v>0</v>
      </c>
      <c r="O28" s="1">
        <f>SUM(O3:O27)</f>
        <v>0</v>
      </c>
    </row>
    <row r="29" spans="1:15" hidden="1" x14ac:dyDescent="0.25">
      <c r="A29" s="41" t="s">
        <v>116</v>
      </c>
      <c r="J29" s="1" t="s">
        <v>90</v>
      </c>
      <c r="K29" s="6">
        <v>2.2357723577235773</v>
      </c>
      <c r="L29" s="1">
        <v>2.3809523809523809</v>
      </c>
      <c r="M29" s="1">
        <v>17.741935483870968</v>
      </c>
      <c r="N29" s="4">
        <v>61.111111111111114</v>
      </c>
      <c r="O29" s="1">
        <v>28.94736842105263</v>
      </c>
    </row>
    <row r="30" spans="1:15" hidden="1" x14ac:dyDescent="0.25">
      <c r="B30" s="3" t="s">
        <v>75</v>
      </c>
      <c r="J30" s="1" t="s">
        <v>92</v>
      </c>
      <c r="K30" s="4">
        <f>(K28*K29)+300</f>
        <v>300</v>
      </c>
      <c r="L30" s="4">
        <f>(L28*L29)+300</f>
        <v>300</v>
      </c>
      <c r="M30" s="4">
        <f>(M28*M29)+300</f>
        <v>300</v>
      </c>
      <c r="N30" s="4">
        <f>(N28*N29)+300</f>
        <v>300</v>
      </c>
      <c r="O30" s="4">
        <f>(O28*O29)+300</f>
        <v>300</v>
      </c>
    </row>
    <row r="31" spans="1:15" hidden="1" x14ac:dyDescent="0.25">
      <c r="B31" t="s">
        <v>76</v>
      </c>
      <c r="F31">
        <v>550</v>
      </c>
      <c r="G31">
        <v>31</v>
      </c>
      <c r="J31" s="1" t="s">
        <v>93</v>
      </c>
      <c r="K31" s="4">
        <f>IF(OR(B6="No",B9="No",B10="No"),659.99,K30)</f>
        <v>300</v>
      </c>
      <c r="L31" s="4">
        <f>IF(OR(B6="No",B9="No",B10="No"),659.99,L30)</f>
        <v>300</v>
      </c>
      <c r="M31" s="4">
        <f>IF(OR(B6="No",B9="No",B10="No"),659.99,M30)</f>
        <v>300</v>
      </c>
      <c r="N31" s="4">
        <f>IF(OR(C6="No",C9="No",C10="No"),659.99,N30)</f>
        <v>300</v>
      </c>
      <c r="O31" s="4">
        <f>IF(OR(B6="No",B9="No",B10="No"),659.99,O30)</f>
        <v>300</v>
      </c>
    </row>
    <row r="32" spans="1:15" hidden="1" x14ac:dyDescent="0.25">
      <c r="B32" t="s">
        <v>77</v>
      </c>
      <c r="E32">
        <f>F31/G31</f>
        <v>17.741935483870968</v>
      </c>
      <c r="J32" s="1" t="s">
        <v>78</v>
      </c>
      <c r="K32" s="4">
        <f>MIN(K30:K31)</f>
        <v>300</v>
      </c>
      <c r="L32" s="4">
        <f t="shared" ref="L32:O32" si="6">MIN(L30:L31)</f>
        <v>300</v>
      </c>
      <c r="M32" s="4">
        <f t="shared" si="6"/>
        <v>300</v>
      </c>
      <c r="N32" s="4">
        <f t="shared" si="6"/>
        <v>300</v>
      </c>
      <c r="O32" s="4">
        <f t="shared" si="6"/>
        <v>300</v>
      </c>
    </row>
    <row r="33" hidden="1" x14ac:dyDescent="0.25"/>
  </sheetData>
  <sheetProtection sheet="1" selectLockedCells="1"/>
  <mergeCells count="1">
    <mergeCell ref="P1:T2"/>
  </mergeCells>
  <conditionalFormatting sqref="B3:B27">
    <cfRule type="cellIs" dxfId="48" priority="7" operator="equal">
      <formula>"----------"</formula>
    </cfRule>
    <cfRule type="cellIs" dxfId="47" priority="8" operator="equal">
      <formula>"No"</formula>
    </cfRule>
    <cfRule type="cellIs" dxfId="46" priority="9" operator="equal">
      <formula>"Yes"</formula>
    </cfRule>
  </conditionalFormatting>
  <conditionalFormatting sqref="B1">
    <cfRule type="cellIs" dxfId="45" priority="6" operator="equal">
      <formula>"INCOMPLETE"</formula>
    </cfRule>
    <cfRule type="cellIs" dxfId="44" priority="5" operator="between">
      <formula>300</formula>
      <formula>499.999</formula>
    </cfRule>
    <cfRule type="cellIs" dxfId="43" priority="4" operator="between">
      <formula>500</formula>
      <formula>599.999</formula>
    </cfRule>
    <cfRule type="cellIs" dxfId="42" priority="3" operator="between">
      <formula>600</formula>
      <formula>659.999</formula>
    </cfRule>
    <cfRule type="cellIs" dxfId="41" priority="2" operator="between">
      <formula>660</formula>
      <formula>779.999</formula>
    </cfRule>
    <cfRule type="cellIs" dxfId="40" priority="1" operator="between">
      <formula>780</formula>
      <formula>850</formula>
    </cfRule>
  </conditionalFormatting>
  <dataValidations count="1">
    <dataValidation type="list" allowBlank="1" showInputMessage="1" showErrorMessage="1" sqref="B3:B27" xr:uid="{00000000-0002-0000-0100-000000000000}">
      <formula1>$B$30:$B$32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100.7109375" customWidth="1"/>
    <col min="2" max="2" width="12.140625" bestFit="1" customWidth="1"/>
    <col min="3" max="3" width="12.5703125" hidden="1" customWidth="1"/>
    <col min="4" max="4" width="11.42578125" hidden="1" customWidth="1"/>
    <col min="5" max="5" width="13.28515625" hidden="1" customWidth="1"/>
    <col min="6" max="7" width="12" hidden="1" customWidth="1"/>
    <col min="8" max="8" width="10.28515625" hidden="1" customWidth="1"/>
    <col min="9" max="9" width="7.7109375" hidden="1" customWidth="1"/>
    <col min="10" max="10" width="11.140625" hidden="1" customWidth="1"/>
    <col min="11" max="15" width="9.140625" hidden="1" customWidth="1"/>
  </cols>
  <sheetData>
    <row r="1" spans="1:20" ht="15.75" x14ac:dyDescent="0.25">
      <c r="A1" s="16" t="s">
        <v>84</v>
      </c>
      <c r="B1" s="17" t="str">
        <f>IF(COUNTIF(B3:B9,"---------")&gt;0,"INCOMPLETE",K14)</f>
        <v>INCOMPLETE</v>
      </c>
      <c r="E1" s="5"/>
      <c r="G1" s="5"/>
      <c r="I1" s="5"/>
      <c r="K1" s="5"/>
      <c r="P1" s="74" t="s">
        <v>113</v>
      </c>
      <c r="Q1" s="75"/>
      <c r="R1" s="75"/>
      <c r="S1" s="75"/>
      <c r="T1" s="76"/>
    </row>
    <row r="2" spans="1:20" ht="16.5" thickBot="1" x14ac:dyDescent="0.3">
      <c r="A2" s="34" t="s">
        <v>43</v>
      </c>
      <c r="B2" s="35" t="s">
        <v>74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71</v>
      </c>
      <c r="H2" s="2" t="s">
        <v>69</v>
      </c>
      <c r="I2" s="2" t="s">
        <v>70</v>
      </c>
      <c r="J2" s="2" t="s">
        <v>72</v>
      </c>
      <c r="K2" s="2" t="s">
        <v>73</v>
      </c>
      <c r="L2" s="2" t="s">
        <v>64</v>
      </c>
      <c r="M2" s="2" t="s">
        <v>65</v>
      </c>
      <c r="N2" s="2" t="s">
        <v>66</v>
      </c>
      <c r="O2" s="2" t="s">
        <v>67</v>
      </c>
      <c r="P2" s="77"/>
      <c r="Q2" s="78"/>
      <c r="R2" s="78"/>
      <c r="S2" s="78"/>
      <c r="T2" s="79"/>
    </row>
    <row r="3" spans="1:20" ht="30" x14ac:dyDescent="0.25">
      <c r="A3" s="44" t="s">
        <v>3</v>
      </c>
      <c r="B3" s="36" t="s">
        <v>75</v>
      </c>
      <c r="C3" s="1"/>
      <c r="D3" s="1"/>
      <c r="E3" s="1"/>
      <c r="F3" s="1" t="s">
        <v>68</v>
      </c>
      <c r="G3" s="1">
        <v>5</v>
      </c>
      <c r="H3" s="1">
        <v>4</v>
      </c>
      <c r="I3" s="1">
        <v>10</v>
      </c>
      <c r="J3" s="1">
        <f>SUM(G3:I3)</f>
        <v>19</v>
      </c>
      <c r="K3" s="1">
        <f>IF(B3="Yes",J3,0)</f>
        <v>0</v>
      </c>
      <c r="L3" s="1">
        <f>IF(C3="X",K3,0)</f>
        <v>0</v>
      </c>
      <c r="M3" s="1">
        <f>IF(D3="X",K3,0)</f>
        <v>0</v>
      </c>
      <c r="N3" s="1">
        <f>IF(E3="X",K3,0)</f>
        <v>0</v>
      </c>
      <c r="O3" s="1">
        <f>IF(F3="X",K3,0)</f>
        <v>0</v>
      </c>
    </row>
    <row r="4" spans="1:20" x14ac:dyDescent="0.25">
      <c r="A4" s="18" t="s">
        <v>1</v>
      </c>
      <c r="B4" s="37" t="s">
        <v>75</v>
      </c>
      <c r="C4" s="1" t="s">
        <v>68</v>
      </c>
      <c r="D4" s="1"/>
      <c r="E4" s="1"/>
      <c r="F4" s="1"/>
      <c r="G4" s="1">
        <v>3</v>
      </c>
      <c r="H4" s="1">
        <v>3</v>
      </c>
      <c r="I4" s="1">
        <v>3</v>
      </c>
      <c r="J4" s="1">
        <f t="shared" ref="J4:J9" si="0">SUM(G4:I4)</f>
        <v>9</v>
      </c>
      <c r="K4" s="1">
        <f t="shared" ref="K4:K9" si="1">IF(B4="Yes",J4,0)</f>
        <v>0</v>
      </c>
      <c r="L4" s="1">
        <f>IF(C4="X",K4,0)</f>
        <v>0</v>
      </c>
      <c r="M4" s="1">
        <f t="shared" ref="M4:M9" si="2">IF(D4="X",K4,0)</f>
        <v>0</v>
      </c>
      <c r="N4" s="1">
        <f t="shared" ref="N4:N9" si="3">IF(E4="X",K4,0)</f>
        <v>0</v>
      </c>
      <c r="O4" s="1">
        <f t="shared" ref="O4:O9" si="4">IF(F4="X",K4,0)</f>
        <v>0</v>
      </c>
    </row>
    <row r="5" spans="1:20" x14ac:dyDescent="0.25">
      <c r="A5" s="18" t="s">
        <v>2</v>
      </c>
      <c r="B5" s="37" t="s">
        <v>75</v>
      </c>
      <c r="C5" s="1"/>
      <c r="D5" s="1"/>
      <c r="E5" s="1"/>
      <c r="F5" s="1" t="s">
        <v>68</v>
      </c>
      <c r="G5" s="1">
        <v>5</v>
      </c>
      <c r="H5" s="1">
        <v>3</v>
      </c>
      <c r="I5" s="1">
        <v>4</v>
      </c>
      <c r="J5" s="1">
        <f t="shared" si="0"/>
        <v>12</v>
      </c>
      <c r="K5" s="1">
        <f t="shared" si="1"/>
        <v>0</v>
      </c>
      <c r="L5" s="1">
        <f t="shared" ref="L5:L9" si="5">IF(C5="X",K5,0)</f>
        <v>0</v>
      </c>
      <c r="M5" s="1">
        <f t="shared" si="2"/>
        <v>0</v>
      </c>
      <c r="N5" s="1">
        <f t="shared" si="3"/>
        <v>0</v>
      </c>
      <c r="O5" s="1">
        <f t="shared" si="4"/>
        <v>0</v>
      </c>
    </row>
    <row r="6" spans="1:20" x14ac:dyDescent="0.25">
      <c r="A6" s="18" t="s">
        <v>44</v>
      </c>
      <c r="B6" s="37" t="s">
        <v>75</v>
      </c>
      <c r="C6" s="1"/>
      <c r="D6" s="1" t="s">
        <v>68</v>
      </c>
      <c r="E6" s="1"/>
      <c r="F6" s="1"/>
      <c r="G6" s="1">
        <v>3</v>
      </c>
      <c r="H6" s="1">
        <v>2</v>
      </c>
      <c r="I6" s="1">
        <v>3</v>
      </c>
      <c r="J6" s="1">
        <f t="shared" si="0"/>
        <v>8</v>
      </c>
      <c r="K6" s="1">
        <f t="shared" si="1"/>
        <v>0</v>
      </c>
      <c r="L6" s="1">
        <f t="shared" si="5"/>
        <v>0</v>
      </c>
      <c r="M6" s="1">
        <f t="shared" si="2"/>
        <v>0</v>
      </c>
      <c r="N6" s="1">
        <f t="shared" si="3"/>
        <v>0</v>
      </c>
      <c r="O6" s="1">
        <f t="shared" si="4"/>
        <v>0</v>
      </c>
    </row>
    <row r="7" spans="1:20" x14ac:dyDescent="0.25">
      <c r="A7" s="18" t="s">
        <v>86</v>
      </c>
      <c r="B7" s="37" t="s">
        <v>75</v>
      </c>
      <c r="C7" s="1"/>
      <c r="D7" s="1"/>
      <c r="E7" s="1"/>
      <c r="F7" s="1" t="s">
        <v>68</v>
      </c>
      <c r="G7" s="1">
        <v>4</v>
      </c>
      <c r="H7" s="1">
        <v>4</v>
      </c>
      <c r="I7" s="1">
        <v>10</v>
      </c>
      <c r="J7" s="1">
        <f t="shared" si="0"/>
        <v>18</v>
      </c>
      <c r="K7" s="1">
        <f t="shared" si="1"/>
        <v>0</v>
      </c>
      <c r="L7" s="1">
        <f t="shared" si="5"/>
        <v>0</v>
      </c>
      <c r="M7" s="1">
        <f t="shared" si="2"/>
        <v>0</v>
      </c>
      <c r="N7" s="1">
        <f t="shared" si="3"/>
        <v>0</v>
      </c>
      <c r="O7" s="1">
        <f t="shared" si="4"/>
        <v>0</v>
      </c>
    </row>
    <row r="8" spans="1:20" x14ac:dyDescent="0.25">
      <c r="A8" s="39" t="s">
        <v>85</v>
      </c>
      <c r="B8" s="37" t="s">
        <v>75</v>
      </c>
      <c r="C8" s="1"/>
      <c r="D8" s="1"/>
      <c r="E8" s="1"/>
      <c r="F8" s="1" t="s">
        <v>68</v>
      </c>
      <c r="G8" s="1">
        <v>4</v>
      </c>
      <c r="H8" s="1">
        <v>4</v>
      </c>
      <c r="I8" s="1">
        <v>10</v>
      </c>
      <c r="J8" s="1">
        <f t="shared" si="0"/>
        <v>18</v>
      </c>
      <c r="K8" s="1">
        <f t="shared" si="1"/>
        <v>0</v>
      </c>
      <c r="L8" s="1">
        <f t="shared" si="5"/>
        <v>0</v>
      </c>
      <c r="M8" s="1">
        <f t="shared" si="2"/>
        <v>0</v>
      </c>
      <c r="N8" s="1">
        <f t="shared" si="3"/>
        <v>0</v>
      </c>
      <c r="O8" s="1">
        <f t="shared" si="4"/>
        <v>0</v>
      </c>
    </row>
    <row r="9" spans="1:20" ht="15.75" thickBot="1" x14ac:dyDescent="0.3">
      <c r="A9" s="43" t="s">
        <v>87</v>
      </c>
      <c r="B9" s="38" t="s">
        <v>75</v>
      </c>
      <c r="C9" s="1"/>
      <c r="D9" s="1"/>
      <c r="E9" s="1" t="s">
        <v>68</v>
      </c>
      <c r="F9" s="1" t="s">
        <v>68</v>
      </c>
      <c r="G9" s="1">
        <v>4</v>
      </c>
      <c r="H9" s="1">
        <v>3</v>
      </c>
      <c r="I9" s="1">
        <v>4</v>
      </c>
      <c r="J9" s="1">
        <f t="shared" si="0"/>
        <v>11</v>
      </c>
      <c r="K9" s="1">
        <f t="shared" si="1"/>
        <v>0</v>
      </c>
      <c r="L9" s="1">
        <f t="shared" si="5"/>
        <v>0</v>
      </c>
      <c r="M9" s="1">
        <f t="shared" si="2"/>
        <v>0</v>
      </c>
      <c r="N9" s="1">
        <f t="shared" si="3"/>
        <v>0</v>
      </c>
      <c r="O9" s="1">
        <f t="shared" si="4"/>
        <v>0</v>
      </c>
    </row>
    <row r="10" spans="1:20" x14ac:dyDescent="0.25">
      <c r="J10" s="1" t="s">
        <v>91</v>
      </c>
      <c r="K10" s="1">
        <f>SUM(K3:K9)</f>
        <v>0</v>
      </c>
      <c r="L10" s="1">
        <f>SUM(L3:L9)</f>
        <v>0</v>
      </c>
      <c r="M10" s="1">
        <f>SUM(M3:M9)</f>
        <v>0</v>
      </c>
      <c r="N10" s="1">
        <f>SUM(N3:N9)</f>
        <v>0</v>
      </c>
      <c r="O10" s="1">
        <f>SUM(O3:O9)</f>
        <v>0</v>
      </c>
    </row>
    <row r="11" spans="1:20" hidden="1" x14ac:dyDescent="0.25">
      <c r="J11" s="1" t="s">
        <v>90</v>
      </c>
      <c r="K11">
        <v>5.7894736842105265</v>
      </c>
      <c r="L11">
        <v>61.111111111111114</v>
      </c>
      <c r="M11">
        <v>68.75</v>
      </c>
      <c r="N11">
        <v>50</v>
      </c>
      <c r="O11">
        <v>7.0512820512820511</v>
      </c>
    </row>
    <row r="12" spans="1:20" hidden="1" x14ac:dyDescent="0.25">
      <c r="B12" s="3" t="s">
        <v>75</v>
      </c>
      <c r="J12" s="1" t="s">
        <v>92</v>
      </c>
      <c r="K12" s="1">
        <f>(K10*K11)+300</f>
        <v>300</v>
      </c>
      <c r="L12" s="1">
        <f>(L10*L11)+300</f>
        <v>300</v>
      </c>
      <c r="M12" s="1">
        <f>(M10*M11)+300</f>
        <v>300</v>
      </c>
      <c r="N12" s="1">
        <f>(N10*N11)+300</f>
        <v>300</v>
      </c>
      <c r="O12" s="1">
        <f>(O10*O11)+300</f>
        <v>300</v>
      </c>
    </row>
    <row r="13" spans="1:20" hidden="1" x14ac:dyDescent="0.25">
      <c r="B13" t="s">
        <v>76</v>
      </c>
      <c r="J13" s="1" t="s">
        <v>93</v>
      </c>
      <c r="K13" s="4">
        <f>IF(OR(B3="No",B8="No",B9="No"),659.99,K12)</f>
        <v>300</v>
      </c>
      <c r="L13" s="4">
        <f>IF(OR(B3="No",B8="No",B9="No"),659.99,L12)</f>
        <v>300</v>
      </c>
      <c r="M13" s="4">
        <f>IF(OR(B3="No",B8="No",B9="No"),659.99,M12)</f>
        <v>300</v>
      </c>
      <c r="N13" s="4">
        <f>IF(OR(B3="No",B8="No",B9="No"),659.99,N12)</f>
        <v>300</v>
      </c>
      <c r="O13" s="4">
        <f>IF(OR(B3="No",B8="No",B9="No"),659.99,O12)</f>
        <v>300</v>
      </c>
    </row>
    <row r="14" spans="1:20" hidden="1" x14ac:dyDescent="0.25">
      <c r="B14" t="s">
        <v>77</v>
      </c>
      <c r="J14" s="1" t="s">
        <v>78</v>
      </c>
      <c r="K14" s="4">
        <f>MIN(K12:K13)</f>
        <v>300</v>
      </c>
      <c r="L14" s="4">
        <f t="shared" ref="L14:O14" si="6">MIN(L12:L13)</f>
        <v>300</v>
      </c>
      <c r="M14" s="4">
        <f t="shared" si="6"/>
        <v>300</v>
      </c>
      <c r="N14" s="4">
        <f t="shared" si="6"/>
        <v>300</v>
      </c>
      <c r="O14" s="4">
        <f t="shared" si="6"/>
        <v>300</v>
      </c>
    </row>
    <row r="15" spans="1:20" hidden="1" x14ac:dyDescent="0.25"/>
  </sheetData>
  <sheetProtection sheet="1" selectLockedCells="1"/>
  <mergeCells count="1">
    <mergeCell ref="P1:T2"/>
  </mergeCells>
  <conditionalFormatting sqref="B3:B9">
    <cfRule type="cellIs" dxfId="39" priority="7" operator="equal">
      <formula>"No"</formula>
    </cfRule>
    <cfRule type="cellIs" dxfId="38" priority="8" operator="equal">
      <formula>"Yes"</formula>
    </cfRule>
  </conditionalFormatting>
  <conditionalFormatting sqref="B1">
    <cfRule type="cellIs" dxfId="37" priority="6" operator="equal">
      <formula>"INCOMPLETE"</formula>
    </cfRule>
    <cfRule type="cellIs" dxfId="36" priority="5" operator="between">
      <formula>300</formula>
      <formula>499.999</formula>
    </cfRule>
    <cfRule type="cellIs" dxfId="35" priority="4" operator="between">
      <formula>500</formula>
      <formula>599.999</formula>
    </cfRule>
    <cfRule type="cellIs" dxfId="34" priority="3" operator="between">
      <formula>600</formula>
      <formula>659.999</formula>
    </cfRule>
    <cfRule type="cellIs" dxfId="33" priority="2" operator="between">
      <formula>660</formula>
      <formula>779.999</formula>
    </cfRule>
    <cfRule type="cellIs" dxfId="32" priority="1" operator="between">
      <formula>780</formula>
      <formula>850</formula>
    </cfRule>
  </conditionalFormatting>
  <dataValidations count="1">
    <dataValidation type="list" allowBlank="1" showInputMessage="1" showErrorMessage="1" sqref="B3:B9" xr:uid="{00000000-0002-0000-0200-000000000000}">
      <formula1>$B$12:$B$14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100.7109375" customWidth="1"/>
    <col min="2" max="2" width="12.140625" bestFit="1" customWidth="1"/>
    <col min="3" max="3" width="12.5703125" hidden="1" customWidth="1"/>
    <col min="4" max="4" width="11.42578125" hidden="1" customWidth="1"/>
    <col min="5" max="5" width="13.28515625" hidden="1" customWidth="1"/>
    <col min="6" max="7" width="12" hidden="1" customWidth="1"/>
    <col min="8" max="8" width="10.28515625" hidden="1" customWidth="1"/>
    <col min="9" max="9" width="7.7109375" hidden="1" customWidth="1"/>
    <col min="10" max="10" width="11.140625" hidden="1" customWidth="1"/>
    <col min="11" max="15" width="9.140625" hidden="1" customWidth="1"/>
  </cols>
  <sheetData>
    <row r="1" spans="1:20" ht="15.75" x14ac:dyDescent="0.25">
      <c r="A1" s="16" t="s">
        <v>84</v>
      </c>
      <c r="B1" s="17" t="str">
        <f>IF(COUNTIF(B3:B12,"---------")&gt;0,"INCOMPLETE",K17)</f>
        <v>INCOMPLETE</v>
      </c>
      <c r="E1" s="5"/>
      <c r="G1" s="5"/>
      <c r="I1" s="5"/>
      <c r="K1" s="5"/>
      <c r="P1" s="74" t="s">
        <v>113</v>
      </c>
      <c r="Q1" s="75"/>
      <c r="R1" s="75"/>
      <c r="S1" s="75"/>
      <c r="T1" s="76"/>
    </row>
    <row r="2" spans="1:20" ht="16.5" thickBot="1" x14ac:dyDescent="0.3">
      <c r="A2" s="34" t="s">
        <v>49</v>
      </c>
      <c r="B2" s="35" t="s">
        <v>74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71</v>
      </c>
      <c r="H2" s="2" t="s">
        <v>69</v>
      </c>
      <c r="I2" s="2" t="s">
        <v>70</v>
      </c>
      <c r="J2" s="2" t="s">
        <v>72</v>
      </c>
      <c r="K2" s="2" t="s">
        <v>73</v>
      </c>
      <c r="L2" s="2" t="s">
        <v>64</v>
      </c>
      <c r="M2" s="2" t="s">
        <v>65</v>
      </c>
      <c r="N2" s="2" t="s">
        <v>66</v>
      </c>
      <c r="O2" s="2" t="s">
        <v>67</v>
      </c>
      <c r="P2" s="77"/>
      <c r="Q2" s="78"/>
      <c r="R2" s="78"/>
      <c r="S2" s="78"/>
      <c r="T2" s="79"/>
    </row>
    <row r="3" spans="1:20" x14ac:dyDescent="0.25">
      <c r="A3" s="33" t="s">
        <v>104</v>
      </c>
      <c r="B3" s="36" t="s">
        <v>75</v>
      </c>
      <c r="C3" s="1" t="s">
        <v>68</v>
      </c>
      <c r="D3" s="1"/>
      <c r="E3" s="1"/>
      <c r="F3" s="1"/>
      <c r="G3" s="1">
        <v>4</v>
      </c>
      <c r="H3" s="1">
        <v>5</v>
      </c>
      <c r="I3" s="1">
        <v>3</v>
      </c>
      <c r="J3" s="1">
        <f>SUM(G3:I3)</f>
        <v>12</v>
      </c>
      <c r="K3" s="1">
        <f>IF(B3="Yes",J3,0)</f>
        <v>0</v>
      </c>
      <c r="L3" s="1">
        <f>IF(C3="X",K3,0)</f>
        <v>0</v>
      </c>
      <c r="M3" s="1">
        <f>IF(D3="X",K3,0)</f>
        <v>0</v>
      </c>
      <c r="N3" s="1">
        <f>IF(E3="X",K3,0)</f>
        <v>0</v>
      </c>
      <c r="O3" s="1">
        <f>IF(F3="X",K3,0)</f>
        <v>0</v>
      </c>
    </row>
    <row r="4" spans="1:20" x14ac:dyDescent="0.25">
      <c r="A4" s="39" t="s">
        <v>105</v>
      </c>
      <c r="B4" s="37" t="s">
        <v>75</v>
      </c>
      <c r="C4" s="1" t="s">
        <v>68</v>
      </c>
      <c r="D4" s="1"/>
      <c r="E4" s="1"/>
      <c r="F4" s="1"/>
      <c r="G4" s="1">
        <v>5</v>
      </c>
      <c r="H4" s="1">
        <v>4</v>
      </c>
      <c r="I4" s="1">
        <v>4</v>
      </c>
      <c r="J4" s="1">
        <f t="shared" ref="J4:J12" si="0">SUM(G4:I4)</f>
        <v>13</v>
      </c>
      <c r="K4" s="1">
        <f t="shared" ref="K4:K12" si="1">IF(B4="Yes",J4,0)</f>
        <v>0</v>
      </c>
      <c r="L4" s="1">
        <f>IF(C4="X",K4,0)</f>
        <v>0</v>
      </c>
      <c r="M4" s="1">
        <f t="shared" ref="M4:M12" si="2">IF(D4="X",K4,0)</f>
        <v>0</v>
      </c>
      <c r="N4" s="1">
        <f t="shared" ref="N4:N12" si="3">IF(E4="X",K4,0)</f>
        <v>0</v>
      </c>
      <c r="O4" s="1">
        <f t="shared" ref="O4:O12" si="4">IF(F4="X",K4,0)</f>
        <v>0</v>
      </c>
    </row>
    <row r="5" spans="1:20" x14ac:dyDescent="0.25">
      <c r="A5" s="39" t="s">
        <v>106</v>
      </c>
      <c r="B5" s="37" t="s">
        <v>75</v>
      </c>
      <c r="C5" s="1" t="s">
        <v>68</v>
      </c>
      <c r="D5" s="1"/>
      <c r="E5" s="1"/>
      <c r="F5" s="1"/>
      <c r="G5" s="1">
        <v>5</v>
      </c>
      <c r="H5" s="1">
        <v>5</v>
      </c>
      <c r="I5" s="1">
        <v>4</v>
      </c>
      <c r="J5" s="1">
        <f t="shared" si="0"/>
        <v>14</v>
      </c>
      <c r="K5" s="1">
        <f t="shared" si="1"/>
        <v>0</v>
      </c>
      <c r="L5" s="1">
        <f t="shared" ref="L5:L12" si="5">IF(C5="X",K5,0)</f>
        <v>0</v>
      </c>
      <c r="M5" s="1">
        <f t="shared" si="2"/>
        <v>0</v>
      </c>
      <c r="N5" s="1">
        <f t="shared" si="3"/>
        <v>0</v>
      </c>
      <c r="O5" s="1">
        <f t="shared" si="4"/>
        <v>0</v>
      </c>
    </row>
    <row r="6" spans="1:20" ht="30" x14ac:dyDescent="0.25">
      <c r="A6" s="39" t="s">
        <v>36</v>
      </c>
      <c r="B6" s="37" t="s">
        <v>75</v>
      </c>
      <c r="C6" s="1"/>
      <c r="D6" s="1"/>
      <c r="E6" s="1" t="s">
        <v>68</v>
      </c>
      <c r="F6" s="1" t="s">
        <v>68</v>
      </c>
      <c r="G6" s="1">
        <v>4</v>
      </c>
      <c r="H6" s="1">
        <v>5</v>
      </c>
      <c r="I6" s="1">
        <v>5</v>
      </c>
      <c r="J6" s="1">
        <f t="shared" si="0"/>
        <v>14</v>
      </c>
      <c r="K6" s="1">
        <f t="shared" si="1"/>
        <v>0</v>
      </c>
      <c r="L6" s="1">
        <f t="shared" si="5"/>
        <v>0</v>
      </c>
      <c r="M6" s="1">
        <f t="shared" si="2"/>
        <v>0</v>
      </c>
      <c r="N6" s="1">
        <f t="shared" si="3"/>
        <v>0</v>
      </c>
      <c r="O6" s="1">
        <f t="shared" si="4"/>
        <v>0</v>
      </c>
    </row>
    <row r="7" spans="1:20" x14ac:dyDescent="0.25">
      <c r="A7" s="18" t="s">
        <v>37</v>
      </c>
      <c r="B7" s="37" t="s">
        <v>75</v>
      </c>
      <c r="C7" s="1"/>
      <c r="D7" s="1"/>
      <c r="E7" s="1" t="s">
        <v>68</v>
      </c>
      <c r="F7" s="1" t="s">
        <v>68</v>
      </c>
      <c r="G7" s="1">
        <v>4</v>
      </c>
      <c r="H7" s="1">
        <v>4</v>
      </c>
      <c r="I7" s="1">
        <v>3</v>
      </c>
      <c r="J7" s="1">
        <f t="shared" si="0"/>
        <v>11</v>
      </c>
      <c r="K7" s="1">
        <f t="shared" si="1"/>
        <v>0</v>
      </c>
      <c r="L7" s="1">
        <f t="shared" si="5"/>
        <v>0</v>
      </c>
      <c r="M7" s="1">
        <f t="shared" si="2"/>
        <v>0</v>
      </c>
      <c r="N7" s="1">
        <f t="shared" si="3"/>
        <v>0</v>
      </c>
      <c r="O7" s="1">
        <f t="shared" si="4"/>
        <v>0</v>
      </c>
    </row>
    <row r="8" spans="1:20" x14ac:dyDescent="0.25">
      <c r="A8" s="18" t="s">
        <v>38</v>
      </c>
      <c r="B8" s="37" t="s">
        <v>75</v>
      </c>
      <c r="C8" s="1" t="s">
        <v>68</v>
      </c>
      <c r="D8" s="1" t="s">
        <v>68</v>
      </c>
      <c r="E8" s="1" t="s">
        <v>68</v>
      </c>
      <c r="F8" s="1"/>
      <c r="G8" s="1">
        <v>3</v>
      </c>
      <c r="H8" s="1">
        <v>3</v>
      </c>
      <c r="I8" s="1">
        <v>4</v>
      </c>
      <c r="J8" s="1">
        <f t="shared" si="0"/>
        <v>10</v>
      </c>
      <c r="K8" s="1">
        <f t="shared" si="1"/>
        <v>0</v>
      </c>
      <c r="L8" s="1">
        <f t="shared" si="5"/>
        <v>0</v>
      </c>
      <c r="M8" s="1">
        <f t="shared" si="2"/>
        <v>0</v>
      </c>
      <c r="N8" s="1">
        <f t="shared" si="3"/>
        <v>0</v>
      </c>
      <c r="O8" s="1">
        <f t="shared" si="4"/>
        <v>0</v>
      </c>
    </row>
    <row r="9" spans="1:20" x14ac:dyDescent="0.25">
      <c r="A9" s="18" t="s">
        <v>107</v>
      </c>
      <c r="B9" s="37" t="s">
        <v>75</v>
      </c>
      <c r="C9" s="1"/>
      <c r="D9" s="1" t="s">
        <v>68</v>
      </c>
      <c r="E9" s="1"/>
      <c r="F9" s="1"/>
      <c r="G9" s="1">
        <v>4</v>
      </c>
      <c r="H9" s="1">
        <v>4</v>
      </c>
      <c r="I9" s="1">
        <v>3</v>
      </c>
      <c r="J9" s="1">
        <f t="shared" si="0"/>
        <v>11</v>
      </c>
      <c r="K9" s="1">
        <f t="shared" si="1"/>
        <v>0</v>
      </c>
      <c r="L9" s="1">
        <f t="shared" si="5"/>
        <v>0</v>
      </c>
      <c r="M9" s="1">
        <f t="shared" si="2"/>
        <v>0</v>
      </c>
      <c r="N9" s="1">
        <f t="shared" si="3"/>
        <v>0</v>
      </c>
      <c r="O9" s="1">
        <f t="shared" si="4"/>
        <v>0</v>
      </c>
    </row>
    <row r="10" spans="1:20" x14ac:dyDescent="0.25">
      <c r="A10" s="18" t="s">
        <v>108</v>
      </c>
      <c r="B10" s="37" t="s">
        <v>75</v>
      </c>
      <c r="C10" s="1"/>
      <c r="D10" s="1"/>
      <c r="E10" s="1" t="s">
        <v>68</v>
      </c>
      <c r="F10" s="1"/>
      <c r="G10" s="1">
        <v>4</v>
      </c>
      <c r="H10" s="1">
        <v>4</v>
      </c>
      <c r="I10" s="1">
        <v>3</v>
      </c>
      <c r="J10" s="1">
        <f t="shared" si="0"/>
        <v>11</v>
      </c>
      <c r="K10" s="1">
        <f t="shared" si="1"/>
        <v>0</v>
      </c>
      <c r="L10" s="1">
        <f t="shared" si="5"/>
        <v>0</v>
      </c>
      <c r="M10" s="1">
        <f t="shared" si="2"/>
        <v>0</v>
      </c>
      <c r="N10" s="1">
        <f t="shared" si="3"/>
        <v>0</v>
      </c>
      <c r="O10" s="1">
        <f t="shared" si="4"/>
        <v>0</v>
      </c>
    </row>
    <row r="11" spans="1:20" x14ac:dyDescent="0.25">
      <c r="A11" s="18" t="s">
        <v>109</v>
      </c>
      <c r="B11" s="37" t="s">
        <v>75</v>
      </c>
      <c r="C11" s="1" t="s">
        <v>68</v>
      </c>
      <c r="D11" s="1" t="s">
        <v>68</v>
      </c>
      <c r="E11" s="1"/>
      <c r="F11" s="1"/>
      <c r="G11" s="1">
        <v>5</v>
      </c>
      <c r="H11" s="1">
        <v>4</v>
      </c>
      <c r="I11" s="1">
        <v>4</v>
      </c>
      <c r="J11" s="1">
        <f t="shared" si="0"/>
        <v>13</v>
      </c>
      <c r="K11" s="1">
        <f t="shared" si="1"/>
        <v>0</v>
      </c>
      <c r="L11" s="1">
        <f t="shared" si="5"/>
        <v>0</v>
      </c>
      <c r="M11" s="1">
        <f t="shared" si="2"/>
        <v>0</v>
      </c>
      <c r="N11" s="1">
        <f t="shared" si="3"/>
        <v>0</v>
      </c>
      <c r="O11" s="1">
        <f t="shared" si="4"/>
        <v>0</v>
      </c>
    </row>
    <row r="12" spans="1:20" ht="15.75" thickBot="1" x14ac:dyDescent="0.3">
      <c r="A12" s="43" t="s">
        <v>110</v>
      </c>
      <c r="B12" s="38" t="s">
        <v>75</v>
      </c>
      <c r="C12" s="1"/>
      <c r="D12" s="1"/>
      <c r="E12" s="1" t="s">
        <v>68</v>
      </c>
      <c r="F12" s="1" t="s">
        <v>68</v>
      </c>
      <c r="G12" s="1">
        <v>5</v>
      </c>
      <c r="H12" s="1">
        <v>4</v>
      </c>
      <c r="I12" s="1">
        <v>5</v>
      </c>
      <c r="J12" s="1">
        <f t="shared" si="0"/>
        <v>14</v>
      </c>
      <c r="K12" s="1">
        <f t="shared" si="1"/>
        <v>0</v>
      </c>
      <c r="L12" s="1">
        <f t="shared" si="5"/>
        <v>0</v>
      </c>
      <c r="M12" s="1">
        <f t="shared" si="2"/>
        <v>0</v>
      </c>
      <c r="N12" s="1">
        <f t="shared" si="3"/>
        <v>0</v>
      </c>
      <c r="O12" s="1">
        <f t="shared" si="4"/>
        <v>0</v>
      </c>
    </row>
    <row r="13" spans="1:20" x14ac:dyDescent="0.25">
      <c r="J13" s="1" t="s">
        <v>91</v>
      </c>
      <c r="K13" s="1">
        <f>SUM(K3:K12)</f>
        <v>0</v>
      </c>
      <c r="L13" s="1">
        <f>SUM(L3:L12)</f>
        <v>0</v>
      </c>
      <c r="M13" s="1">
        <f>SUM(M3:M12)</f>
        <v>0</v>
      </c>
      <c r="N13" s="1">
        <f>SUM(N3:N12)</f>
        <v>0</v>
      </c>
      <c r="O13" s="1">
        <f>SUM(O3:O12)</f>
        <v>0</v>
      </c>
    </row>
    <row r="14" spans="1:20" hidden="1" x14ac:dyDescent="0.25">
      <c r="A14" s="41"/>
      <c r="J14" s="1" t="s">
        <v>90</v>
      </c>
      <c r="K14">
        <v>4.4715447154471546</v>
      </c>
      <c r="L14">
        <v>8.870967741935484</v>
      </c>
      <c r="M14">
        <v>16.176470588235293</v>
      </c>
      <c r="N14">
        <v>9.1666666666666661</v>
      </c>
      <c r="O14">
        <v>14.102564102564102</v>
      </c>
    </row>
    <row r="15" spans="1:20" hidden="1" x14ac:dyDescent="0.25">
      <c r="B15" s="3" t="s">
        <v>75</v>
      </c>
      <c r="J15" s="1" t="s">
        <v>92</v>
      </c>
      <c r="K15" s="1">
        <f>(K13*K14)+300</f>
        <v>300</v>
      </c>
      <c r="L15" s="1">
        <f>(L13*L14)+300</f>
        <v>300</v>
      </c>
      <c r="M15" s="1">
        <f>(M13*M14)+300</f>
        <v>300</v>
      </c>
      <c r="N15" s="1">
        <f>(N13*N14)+300</f>
        <v>300</v>
      </c>
      <c r="O15" s="1">
        <f>(O13*O14)+300</f>
        <v>300</v>
      </c>
    </row>
    <row r="16" spans="1:20" hidden="1" x14ac:dyDescent="0.25">
      <c r="B16" t="s">
        <v>76</v>
      </c>
      <c r="J16" s="1" t="s">
        <v>93</v>
      </c>
      <c r="K16" s="4">
        <f>IF(OR(B4="No",B5="No",B6="No",B12="No"),659.99,K15)</f>
        <v>300</v>
      </c>
      <c r="L16" s="4">
        <f>IF(OR(B4="No",B5="No",B6="No",B12="No"),659.99,L15)</f>
        <v>300</v>
      </c>
      <c r="M16" s="4">
        <f>IF(OR(B4="No",B5="No",B6="No",B12="No"),659.99,M15)</f>
        <v>300</v>
      </c>
      <c r="N16" s="4">
        <f>IF(OR(B4="No",B5="No",B6="No",B12="No"),659.99,N15)</f>
        <v>300</v>
      </c>
      <c r="O16" s="4">
        <f>IF(OR(B4="No",B5="No",B6="No",B12="No"),659.99,O15)</f>
        <v>300</v>
      </c>
    </row>
    <row r="17" spans="2:15" hidden="1" x14ac:dyDescent="0.25">
      <c r="B17" t="s">
        <v>77</v>
      </c>
      <c r="J17" s="1" t="s">
        <v>78</v>
      </c>
      <c r="K17" s="4">
        <f>MIN(K15:K16)</f>
        <v>300</v>
      </c>
      <c r="L17" s="4">
        <f t="shared" ref="L17:O17" si="6">MIN(L15:L16)</f>
        <v>300</v>
      </c>
      <c r="M17" s="4">
        <f t="shared" si="6"/>
        <v>300</v>
      </c>
      <c r="N17" s="4">
        <f t="shared" si="6"/>
        <v>300</v>
      </c>
      <c r="O17" s="4">
        <f t="shared" si="6"/>
        <v>300</v>
      </c>
    </row>
    <row r="18" spans="2:15" hidden="1" x14ac:dyDescent="0.25"/>
  </sheetData>
  <sheetProtection sheet="1" selectLockedCells="1"/>
  <mergeCells count="1">
    <mergeCell ref="P1:T2"/>
  </mergeCells>
  <conditionalFormatting sqref="B3:B12">
    <cfRule type="cellIs" dxfId="31" priority="7" operator="equal">
      <formula>"No"</formula>
    </cfRule>
    <cfRule type="cellIs" dxfId="30" priority="8" operator="equal">
      <formula>"Yes"</formula>
    </cfRule>
  </conditionalFormatting>
  <conditionalFormatting sqref="B1">
    <cfRule type="cellIs" dxfId="29" priority="6" operator="equal">
      <formula>"INCOMPLETE"</formula>
    </cfRule>
    <cfRule type="cellIs" dxfId="28" priority="5" operator="between">
      <formula>300</formula>
      <formula>499.999</formula>
    </cfRule>
    <cfRule type="cellIs" dxfId="27" priority="4" operator="between">
      <formula>500</formula>
      <formula>599.999</formula>
    </cfRule>
    <cfRule type="cellIs" dxfId="26" priority="3" operator="between">
      <formula>600</formula>
      <formula>659.999</formula>
    </cfRule>
    <cfRule type="cellIs" dxfId="25" priority="2" operator="between">
      <formula>660</formula>
      <formula>779.999</formula>
    </cfRule>
    <cfRule type="cellIs" dxfId="24" priority="1" operator="between">
      <formula>780</formula>
      <formula>850</formula>
    </cfRule>
  </conditionalFormatting>
  <dataValidations count="1">
    <dataValidation type="list" allowBlank="1" showInputMessage="1" showErrorMessage="1" sqref="B3:B12" xr:uid="{00000000-0002-0000-0300-000000000000}">
      <formula1>$B$15:$B$17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8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100.7109375" customWidth="1"/>
    <col min="2" max="2" width="12.140625" bestFit="1" customWidth="1"/>
    <col min="3" max="3" width="12.5703125" hidden="1" customWidth="1"/>
    <col min="4" max="4" width="11.42578125" hidden="1" customWidth="1"/>
    <col min="5" max="5" width="13.28515625" hidden="1" customWidth="1"/>
    <col min="6" max="7" width="12" hidden="1" customWidth="1"/>
    <col min="8" max="8" width="10.28515625" hidden="1" customWidth="1"/>
    <col min="9" max="9" width="7.7109375" hidden="1" customWidth="1"/>
    <col min="10" max="10" width="11.140625" hidden="1" customWidth="1"/>
    <col min="11" max="15" width="9.140625" hidden="1" customWidth="1"/>
  </cols>
  <sheetData>
    <row r="1" spans="1:20" ht="15.75" x14ac:dyDescent="0.25">
      <c r="A1" s="16" t="s">
        <v>115</v>
      </c>
      <c r="B1" s="17" t="str">
        <f>IF(COUNTIF(B3:B12,"---------")&gt;0,"INCOMPLETE",K17)</f>
        <v>INCOMPLETE</v>
      </c>
      <c r="E1" s="5"/>
      <c r="G1" s="5"/>
      <c r="I1" s="5"/>
      <c r="K1" s="5"/>
      <c r="P1" s="74" t="s">
        <v>117</v>
      </c>
      <c r="Q1" s="75"/>
      <c r="R1" s="75"/>
      <c r="S1" s="75"/>
      <c r="T1" s="76"/>
    </row>
    <row r="2" spans="1:20" ht="16.5" thickBot="1" x14ac:dyDescent="0.3">
      <c r="A2" s="34" t="s">
        <v>25</v>
      </c>
      <c r="B2" s="35" t="s">
        <v>74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71</v>
      </c>
      <c r="H2" s="2" t="s">
        <v>69</v>
      </c>
      <c r="I2" s="2" t="s">
        <v>70</v>
      </c>
      <c r="J2" s="2" t="s">
        <v>72</v>
      </c>
      <c r="K2" s="2" t="s">
        <v>73</v>
      </c>
      <c r="L2" s="2" t="s">
        <v>64</v>
      </c>
      <c r="M2" s="2" t="s">
        <v>65</v>
      </c>
      <c r="N2" s="2" t="s">
        <v>66</v>
      </c>
      <c r="O2" s="2" t="s">
        <v>67</v>
      </c>
      <c r="P2" s="77"/>
      <c r="Q2" s="78"/>
      <c r="R2" s="78"/>
      <c r="S2" s="78"/>
      <c r="T2" s="79"/>
    </row>
    <row r="3" spans="1:20" x14ac:dyDescent="0.25">
      <c r="A3" s="44" t="s">
        <v>18</v>
      </c>
      <c r="B3" s="36" t="s">
        <v>75</v>
      </c>
      <c r="C3" s="1" t="s">
        <v>68</v>
      </c>
      <c r="D3" s="1" t="s">
        <v>68</v>
      </c>
      <c r="E3" s="1"/>
      <c r="F3" s="1"/>
      <c r="G3" s="1">
        <v>5</v>
      </c>
      <c r="H3" s="1">
        <v>4</v>
      </c>
      <c r="I3" s="1">
        <v>5</v>
      </c>
      <c r="J3" s="1">
        <f>SUM(G3:I3)</f>
        <v>14</v>
      </c>
      <c r="K3" s="1">
        <f>IF(B3="Yes",J3,0)</f>
        <v>0</v>
      </c>
      <c r="L3" s="1">
        <f>IF(C3="X",K3,0)</f>
        <v>0</v>
      </c>
      <c r="M3" s="1">
        <f>IF(D3="X",K3,0)</f>
        <v>0</v>
      </c>
      <c r="N3" s="1">
        <f>IF(E3="X",K3,0)</f>
        <v>0</v>
      </c>
      <c r="O3" s="1">
        <f>IF(F3="X",K3,0)</f>
        <v>0</v>
      </c>
    </row>
    <row r="4" spans="1:20" x14ac:dyDescent="0.25">
      <c r="A4" s="39" t="s">
        <v>19</v>
      </c>
      <c r="B4" s="37" t="s">
        <v>75</v>
      </c>
      <c r="C4" s="1" t="s">
        <v>68</v>
      </c>
      <c r="D4" s="1" t="s">
        <v>68</v>
      </c>
      <c r="E4" s="1"/>
      <c r="F4" s="1"/>
      <c r="G4" s="1">
        <v>4</v>
      </c>
      <c r="H4" s="1">
        <v>3</v>
      </c>
      <c r="I4" s="1">
        <v>5</v>
      </c>
      <c r="J4" s="1">
        <f t="shared" ref="J4:J12" si="0">SUM(G4:I4)</f>
        <v>12</v>
      </c>
      <c r="K4" s="1">
        <f t="shared" ref="K4:K12" si="1">IF(B4="Yes",J4,0)</f>
        <v>0</v>
      </c>
      <c r="L4" s="1">
        <f>IF(C4="X",K4,0)</f>
        <v>0</v>
      </c>
      <c r="M4" s="1">
        <f t="shared" ref="M4:M12" si="2">IF(D4="X",K4,0)</f>
        <v>0</v>
      </c>
      <c r="N4" s="1">
        <f t="shared" ref="N4:N12" si="3">IF(E4="X",K4,0)</f>
        <v>0</v>
      </c>
      <c r="O4" s="1">
        <f t="shared" ref="O4:O12" si="4">IF(F4="X",K4,0)</f>
        <v>0</v>
      </c>
    </row>
    <row r="5" spans="1:20" x14ac:dyDescent="0.25">
      <c r="A5" s="18" t="s">
        <v>22</v>
      </c>
      <c r="B5" s="37" t="s">
        <v>75</v>
      </c>
      <c r="C5" s="1" t="s">
        <v>68</v>
      </c>
      <c r="D5" s="1" t="s">
        <v>68</v>
      </c>
      <c r="E5" s="1" t="s">
        <v>68</v>
      </c>
      <c r="F5" s="1"/>
      <c r="G5" s="1">
        <v>4</v>
      </c>
      <c r="H5" s="1">
        <v>4</v>
      </c>
      <c r="I5" s="1">
        <v>3</v>
      </c>
      <c r="J5" s="1">
        <f t="shared" si="0"/>
        <v>11</v>
      </c>
      <c r="K5" s="1">
        <f t="shared" si="1"/>
        <v>0</v>
      </c>
      <c r="L5" s="1">
        <f t="shared" ref="L5:L12" si="5">IF(C5="X",K5,0)</f>
        <v>0</v>
      </c>
      <c r="M5" s="1">
        <f t="shared" si="2"/>
        <v>0</v>
      </c>
      <c r="N5" s="1">
        <f t="shared" si="3"/>
        <v>0</v>
      </c>
      <c r="O5" s="1">
        <f t="shared" si="4"/>
        <v>0</v>
      </c>
    </row>
    <row r="6" spans="1:20" ht="30" x14ac:dyDescent="0.25">
      <c r="A6" s="39" t="s">
        <v>23</v>
      </c>
      <c r="B6" s="37" t="s">
        <v>75</v>
      </c>
      <c r="C6" s="1" t="s">
        <v>68</v>
      </c>
      <c r="D6" s="1"/>
      <c r="E6" s="1"/>
      <c r="F6" s="1"/>
      <c r="G6" s="1">
        <v>5</v>
      </c>
      <c r="H6" s="1">
        <v>5</v>
      </c>
      <c r="I6" s="1">
        <v>2</v>
      </c>
      <c r="J6" s="1">
        <f t="shared" si="0"/>
        <v>12</v>
      </c>
      <c r="K6" s="1">
        <f t="shared" si="1"/>
        <v>0</v>
      </c>
      <c r="L6" s="1">
        <f t="shared" si="5"/>
        <v>0</v>
      </c>
      <c r="M6" s="1">
        <f t="shared" si="2"/>
        <v>0</v>
      </c>
      <c r="N6" s="1">
        <f t="shared" si="3"/>
        <v>0</v>
      </c>
      <c r="O6" s="1">
        <f t="shared" si="4"/>
        <v>0</v>
      </c>
    </row>
    <row r="7" spans="1:20" x14ac:dyDescent="0.25">
      <c r="A7" s="18" t="s">
        <v>20</v>
      </c>
      <c r="B7" s="37" t="s">
        <v>75</v>
      </c>
      <c r="C7" s="1" t="s">
        <v>68</v>
      </c>
      <c r="D7" s="1"/>
      <c r="E7" s="1"/>
      <c r="F7" s="1"/>
      <c r="G7" s="1">
        <v>3</v>
      </c>
      <c r="H7" s="1">
        <v>4</v>
      </c>
      <c r="I7" s="1">
        <v>3</v>
      </c>
      <c r="J7" s="1">
        <f t="shared" si="0"/>
        <v>10</v>
      </c>
      <c r="K7" s="1">
        <f t="shared" si="1"/>
        <v>0</v>
      </c>
      <c r="L7" s="1">
        <f t="shared" si="5"/>
        <v>0</v>
      </c>
      <c r="M7" s="1">
        <f t="shared" si="2"/>
        <v>0</v>
      </c>
      <c r="N7" s="1">
        <f t="shared" si="3"/>
        <v>0</v>
      </c>
      <c r="O7" s="1">
        <f t="shared" si="4"/>
        <v>0</v>
      </c>
    </row>
    <row r="8" spans="1:20" x14ac:dyDescent="0.25">
      <c r="A8" s="18" t="s">
        <v>21</v>
      </c>
      <c r="B8" s="37" t="s">
        <v>75</v>
      </c>
      <c r="C8" s="1" t="s">
        <v>68</v>
      </c>
      <c r="D8" s="1"/>
      <c r="E8" s="1"/>
      <c r="F8" s="1"/>
      <c r="G8" s="1">
        <v>3</v>
      </c>
      <c r="H8" s="1">
        <v>4</v>
      </c>
      <c r="I8" s="1">
        <v>3</v>
      </c>
      <c r="J8" s="1">
        <f t="shared" si="0"/>
        <v>10</v>
      </c>
      <c r="K8" s="1">
        <f t="shared" si="1"/>
        <v>0</v>
      </c>
      <c r="L8" s="1">
        <f t="shared" si="5"/>
        <v>0</v>
      </c>
      <c r="M8" s="1">
        <f t="shared" si="2"/>
        <v>0</v>
      </c>
      <c r="N8" s="1">
        <f t="shared" si="3"/>
        <v>0</v>
      </c>
      <c r="O8" s="1">
        <f t="shared" si="4"/>
        <v>0</v>
      </c>
    </row>
    <row r="9" spans="1:20" ht="30" x14ac:dyDescent="0.25">
      <c r="A9" s="18" t="s">
        <v>24</v>
      </c>
      <c r="B9" s="37" t="s">
        <v>75</v>
      </c>
      <c r="C9" s="1" t="s">
        <v>68</v>
      </c>
      <c r="D9" s="1" t="s">
        <v>68</v>
      </c>
      <c r="E9" s="1"/>
      <c r="F9" s="1"/>
      <c r="G9" s="1">
        <v>4</v>
      </c>
      <c r="H9" s="1">
        <v>4</v>
      </c>
      <c r="I9" s="1">
        <v>4</v>
      </c>
      <c r="J9" s="1">
        <f t="shared" si="0"/>
        <v>12</v>
      </c>
      <c r="K9" s="1">
        <f t="shared" si="1"/>
        <v>0</v>
      </c>
      <c r="L9" s="1">
        <f t="shared" si="5"/>
        <v>0</v>
      </c>
      <c r="M9" s="1">
        <f t="shared" si="2"/>
        <v>0</v>
      </c>
      <c r="N9" s="1">
        <f t="shared" si="3"/>
        <v>0</v>
      </c>
      <c r="O9" s="1">
        <f t="shared" si="4"/>
        <v>0</v>
      </c>
    </row>
    <row r="10" spans="1:20" x14ac:dyDescent="0.25">
      <c r="A10" s="18" t="s">
        <v>42</v>
      </c>
      <c r="B10" s="37" t="s">
        <v>75</v>
      </c>
      <c r="C10" s="1" t="s">
        <v>68</v>
      </c>
      <c r="D10" s="1" t="s">
        <v>68</v>
      </c>
      <c r="E10" s="1"/>
      <c r="F10" s="1"/>
      <c r="G10" s="1">
        <v>5</v>
      </c>
      <c r="H10" s="1">
        <v>4</v>
      </c>
      <c r="I10" s="1">
        <v>4</v>
      </c>
      <c r="J10" s="1">
        <f t="shared" si="0"/>
        <v>13</v>
      </c>
      <c r="K10" s="1">
        <f t="shared" si="1"/>
        <v>0</v>
      </c>
      <c r="L10" s="1">
        <f t="shared" si="5"/>
        <v>0</v>
      </c>
      <c r="M10" s="1">
        <f t="shared" si="2"/>
        <v>0</v>
      </c>
      <c r="N10" s="1">
        <f t="shared" si="3"/>
        <v>0</v>
      </c>
      <c r="O10" s="1">
        <f t="shared" si="4"/>
        <v>0</v>
      </c>
    </row>
    <row r="11" spans="1:20" x14ac:dyDescent="0.25">
      <c r="A11" s="18" t="s">
        <v>57</v>
      </c>
      <c r="B11" s="37" t="s">
        <v>75</v>
      </c>
      <c r="C11" s="1" t="s">
        <v>68</v>
      </c>
      <c r="D11" s="1" t="s">
        <v>68</v>
      </c>
      <c r="E11" s="1"/>
      <c r="F11" s="1"/>
      <c r="G11" s="1">
        <v>4</v>
      </c>
      <c r="H11" s="1">
        <v>3</v>
      </c>
      <c r="I11" s="1">
        <v>4</v>
      </c>
      <c r="J11" s="1">
        <f t="shared" si="0"/>
        <v>11</v>
      </c>
      <c r="K11" s="1">
        <f t="shared" si="1"/>
        <v>0</v>
      </c>
      <c r="L11" s="1">
        <f t="shared" si="5"/>
        <v>0</v>
      </c>
      <c r="M11" s="1">
        <f t="shared" si="2"/>
        <v>0</v>
      </c>
      <c r="N11" s="1">
        <f t="shared" si="3"/>
        <v>0</v>
      </c>
      <c r="O11" s="1">
        <f t="shared" si="4"/>
        <v>0</v>
      </c>
    </row>
    <row r="12" spans="1:20" ht="15.75" thickBot="1" x14ac:dyDescent="0.3">
      <c r="A12" s="19" t="s">
        <v>89</v>
      </c>
      <c r="B12" s="38" t="s">
        <v>75</v>
      </c>
      <c r="C12" s="1" t="s">
        <v>68</v>
      </c>
      <c r="D12" s="1" t="s">
        <v>68</v>
      </c>
      <c r="E12" s="1"/>
      <c r="F12" s="1" t="s">
        <v>68</v>
      </c>
      <c r="G12" s="1">
        <v>4</v>
      </c>
      <c r="H12" s="1">
        <v>3</v>
      </c>
      <c r="I12" s="1">
        <v>4</v>
      </c>
      <c r="J12" s="1">
        <f t="shared" si="0"/>
        <v>11</v>
      </c>
      <c r="K12" s="1">
        <f t="shared" si="1"/>
        <v>0</v>
      </c>
      <c r="L12" s="1">
        <f t="shared" si="5"/>
        <v>0</v>
      </c>
      <c r="M12" s="1">
        <f t="shared" si="2"/>
        <v>0</v>
      </c>
      <c r="N12" s="1">
        <f t="shared" si="3"/>
        <v>0</v>
      </c>
      <c r="O12" s="1">
        <f t="shared" si="4"/>
        <v>0</v>
      </c>
    </row>
    <row r="13" spans="1:20" x14ac:dyDescent="0.25">
      <c r="J13" s="1" t="s">
        <v>91</v>
      </c>
      <c r="K13" s="1">
        <f>SUM(K3:K12)</f>
        <v>0</v>
      </c>
      <c r="L13" s="1">
        <f>SUM(L3:L12)</f>
        <v>0</v>
      </c>
      <c r="M13" s="1">
        <f>SUM(M3:M12)</f>
        <v>0</v>
      </c>
      <c r="N13" s="1">
        <f>SUM(N3:N12)</f>
        <v>0</v>
      </c>
      <c r="O13" s="1">
        <f>SUM(O3:O12)</f>
        <v>0</v>
      </c>
    </row>
    <row r="14" spans="1:20" hidden="1" x14ac:dyDescent="0.25">
      <c r="A14" s="41"/>
      <c r="J14" s="1" t="s">
        <v>90</v>
      </c>
      <c r="K14">
        <v>4.7413793103448274</v>
      </c>
      <c r="L14">
        <v>4.7413793103448274</v>
      </c>
      <c r="M14">
        <v>6.5476190476190474</v>
      </c>
      <c r="N14" s="4">
        <v>50</v>
      </c>
      <c r="O14" s="4">
        <v>50</v>
      </c>
    </row>
    <row r="15" spans="1:20" hidden="1" x14ac:dyDescent="0.25">
      <c r="B15" s="3" t="s">
        <v>75</v>
      </c>
      <c r="H15" t="e">
        <f>550/N13</f>
        <v>#DIV/0!</v>
      </c>
      <c r="J15" s="1" t="s">
        <v>92</v>
      </c>
      <c r="K15" s="1">
        <f>(K13*K14)+300</f>
        <v>300</v>
      </c>
      <c r="L15" s="1">
        <f>(L13*L14)+300</f>
        <v>300</v>
      </c>
      <c r="M15" s="1">
        <f>(M13*M14)+300</f>
        <v>300</v>
      </c>
      <c r="N15" s="1">
        <f>(N13*N14)+300</f>
        <v>300</v>
      </c>
      <c r="O15" s="1">
        <f>(O13*O14)+300</f>
        <v>300</v>
      </c>
    </row>
    <row r="16" spans="1:20" hidden="1" x14ac:dyDescent="0.25">
      <c r="B16" t="s">
        <v>76</v>
      </c>
      <c r="J16" s="1" t="s">
        <v>93</v>
      </c>
      <c r="K16" s="4">
        <f>IF(OR(B3="No",B4="No",B6="No"),659.99,K15)</f>
        <v>300</v>
      </c>
      <c r="L16" s="4">
        <f>IF(OR(B3="No",B4="No",B6="No"),659.99,L15)</f>
        <v>300</v>
      </c>
      <c r="M16" s="4">
        <f>IF(OR(B3="No",B4="No",B6="No"),659.99,M15)</f>
        <v>300</v>
      </c>
      <c r="N16" s="4">
        <f>IF(OR(B3="No",B4="No",B6="No"),659.99,N15)</f>
        <v>300</v>
      </c>
      <c r="O16" s="4">
        <f>IF(OR(B3="No",B4="No",B6="No"),659.99,O15)</f>
        <v>300</v>
      </c>
    </row>
    <row r="17" spans="2:15" hidden="1" x14ac:dyDescent="0.25">
      <c r="B17" t="s">
        <v>77</v>
      </c>
      <c r="J17" s="1" t="s">
        <v>78</v>
      </c>
      <c r="K17" s="42">
        <f>MIN(K15:K16)</f>
        <v>300</v>
      </c>
      <c r="L17" s="4">
        <f t="shared" ref="L17:O17" si="6">MIN(L15:L16)</f>
        <v>300</v>
      </c>
      <c r="M17" s="4">
        <f t="shared" si="6"/>
        <v>300</v>
      </c>
      <c r="N17" s="4">
        <f t="shared" si="6"/>
        <v>300</v>
      </c>
      <c r="O17" s="4">
        <f t="shared" si="6"/>
        <v>300</v>
      </c>
    </row>
    <row r="18" spans="2:15" hidden="1" x14ac:dyDescent="0.25"/>
  </sheetData>
  <sheetProtection sheet="1" selectLockedCells="1"/>
  <mergeCells count="1">
    <mergeCell ref="P1:T2"/>
  </mergeCells>
  <conditionalFormatting sqref="B3:B12">
    <cfRule type="cellIs" dxfId="23" priority="7" operator="equal">
      <formula>"Yes"</formula>
    </cfRule>
    <cfRule type="cellIs" dxfId="22" priority="8" operator="equal">
      <formula>"No"</formula>
    </cfRule>
  </conditionalFormatting>
  <conditionalFormatting sqref="B1">
    <cfRule type="cellIs" dxfId="21" priority="6" operator="equal">
      <formula>"INCOMPLETE"</formula>
    </cfRule>
    <cfRule type="cellIs" dxfId="20" priority="5" operator="between">
      <formula>300</formula>
      <formula>499.999</formula>
    </cfRule>
    <cfRule type="cellIs" dxfId="19" priority="4" operator="between">
      <formula>500</formula>
      <formula>599.999</formula>
    </cfRule>
    <cfRule type="cellIs" dxfId="18" priority="3" operator="between">
      <formula>600</formula>
      <formula>659.999</formula>
    </cfRule>
    <cfRule type="cellIs" dxfId="17" priority="2" operator="between">
      <formula>660</formula>
      <formula>779.999</formula>
    </cfRule>
    <cfRule type="cellIs" dxfId="16" priority="1" operator="between">
      <formula>780</formula>
      <formula>850</formula>
    </cfRule>
  </conditionalFormatting>
  <dataValidations count="1">
    <dataValidation type="list" allowBlank="1" showInputMessage="1" showErrorMessage="1" sqref="B3:B12" xr:uid="{00000000-0002-0000-0400-000000000000}">
      <formula1>$B$15:$B$17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100.7109375" customWidth="1"/>
    <col min="2" max="2" width="12.140625" bestFit="1" customWidth="1"/>
    <col min="3" max="3" width="12.5703125" hidden="1" customWidth="1"/>
    <col min="4" max="4" width="11.42578125" hidden="1" customWidth="1"/>
    <col min="5" max="5" width="13.28515625" hidden="1" customWidth="1"/>
    <col min="6" max="7" width="12" hidden="1" customWidth="1"/>
    <col min="8" max="8" width="10.28515625" hidden="1" customWidth="1"/>
    <col min="9" max="9" width="7.7109375" hidden="1" customWidth="1"/>
    <col min="10" max="10" width="11.140625" hidden="1" customWidth="1"/>
    <col min="11" max="15" width="9.140625" hidden="1" customWidth="1"/>
  </cols>
  <sheetData>
    <row r="1" spans="1:20" ht="15.75" x14ac:dyDescent="0.25">
      <c r="A1" s="16" t="s">
        <v>84</v>
      </c>
      <c r="B1" s="17" t="str">
        <f>IF(COUNTIF(B3:B15,"---------")&gt;0,"INCOMPLETE",K20)</f>
        <v>INCOMPLETE</v>
      </c>
      <c r="E1" s="5"/>
      <c r="G1" s="5"/>
      <c r="I1" s="5"/>
      <c r="K1" s="5"/>
      <c r="P1" s="74" t="s">
        <v>113</v>
      </c>
      <c r="Q1" s="75"/>
      <c r="R1" s="75"/>
      <c r="S1" s="75"/>
      <c r="T1" s="76"/>
    </row>
    <row r="2" spans="1:20" ht="16.5" thickBot="1" x14ac:dyDescent="0.3">
      <c r="A2" s="34" t="s">
        <v>48</v>
      </c>
      <c r="B2" s="35" t="s">
        <v>74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71</v>
      </c>
      <c r="H2" s="2" t="s">
        <v>69</v>
      </c>
      <c r="I2" s="2" t="s">
        <v>70</v>
      </c>
      <c r="J2" s="2" t="s">
        <v>72</v>
      </c>
      <c r="K2" s="2" t="s">
        <v>73</v>
      </c>
      <c r="L2" s="2" t="s">
        <v>64</v>
      </c>
      <c r="M2" s="2" t="s">
        <v>65</v>
      </c>
      <c r="N2" s="2" t="s">
        <v>66</v>
      </c>
      <c r="O2" s="2" t="s">
        <v>67</v>
      </c>
      <c r="P2" s="77"/>
      <c r="Q2" s="78"/>
      <c r="R2" s="78"/>
      <c r="S2" s="78"/>
      <c r="T2" s="79"/>
    </row>
    <row r="3" spans="1:20" x14ac:dyDescent="0.25">
      <c r="A3" s="33" t="s">
        <v>26</v>
      </c>
      <c r="B3" s="36" t="s">
        <v>75</v>
      </c>
      <c r="C3" s="1" t="s">
        <v>68</v>
      </c>
      <c r="D3" s="1"/>
      <c r="E3" s="1"/>
      <c r="F3" s="1"/>
      <c r="G3" s="1">
        <v>4</v>
      </c>
      <c r="H3" s="1">
        <v>3</v>
      </c>
      <c r="I3" s="1">
        <v>3</v>
      </c>
      <c r="J3" s="1">
        <f>SUM(G3:I3)</f>
        <v>10</v>
      </c>
      <c r="K3" s="1">
        <f>IF(B3="Yes",J3,0)</f>
        <v>0</v>
      </c>
      <c r="L3" s="1">
        <f>IF(C3="X",K3,0)</f>
        <v>0</v>
      </c>
      <c r="M3" s="1">
        <f>IF(D3="X",K3,0)</f>
        <v>0</v>
      </c>
      <c r="N3" s="1">
        <f>IF(E3="X",K3,0)</f>
        <v>0</v>
      </c>
      <c r="O3" s="1">
        <f>IF(F3="X",K3,0)</f>
        <v>0</v>
      </c>
    </row>
    <row r="4" spans="1:20" x14ac:dyDescent="0.25">
      <c r="A4" s="39" t="s">
        <v>27</v>
      </c>
      <c r="B4" s="37" t="s">
        <v>75</v>
      </c>
      <c r="C4" s="1" t="s">
        <v>68</v>
      </c>
      <c r="D4" s="1" t="s">
        <v>68</v>
      </c>
      <c r="E4" s="1" t="s">
        <v>68</v>
      </c>
      <c r="F4" s="1"/>
      <c r="G4" s="1">
        <v>5</v>
      </c>
      <c r="H4" s="1">
        <v>4</v>
      </c>
      <c r="I4" s="1">
        <v>4</v>
      </c>
      <c r="J4" s="1">
        <f t="shared" ref="J4:J15" si="0">SUM(G4:I4)</f>
        <v>13</v>
      </c>
      <c r="K4" s="1">
        <f t="shared" ref="K4:K15" si="1">IF(B4="Yes",J4,0)</f>
        <v>0</v>
      </c>
      <c r="L4" s="1">
        <f>IF(C4="X",K4,0)</f>
        <v>0</v>
      </c>
      <c r="M4" s="1">
        <f t="shared" ref="M4:M15" si="2">IF(D4="X",K4,0)</f>
        <v>0</v>
      </c>
      <c r="N4" s="1">
        <f t="shared" ref="N4:N15" si="3">IF(E4="X",K4,0)</f>
        <v>0</v>
      </c>
      <c r="O4" s="1">
        <f t="shared" ref="O4:O15" si="4">IF(F4="X",K4,0)</f>
        <v>0</v>
      </c>
    </row>
    <row r="5" spans="1:20" x14ac:dyDescent="0.25">
      <c r="A5" s="18" t="s">
        <v>28</v>
      </c>
      <c r="B5" s="37" t="s">
        <v>75</v>
      </c>
      <c r="C5" s="1" t="s">
        <v>68</v>
      </c>
      <c r="D5" s="1" t="s">
        <v>68</v>
      </c>
      <c r="E5" s="1"/>
      <c r="F5" s="1"/>
      <c r="G5" s="1">
        <v>4</v>
      </c>
      <c r="H5" s="1">
        <v>3</v>
      </c>
      <c r="I5" s="1">
        <v>3</v>
      </c>
      <c r="J5" s="1">
        <f t="shared" si="0"/>
        <v>10</v>
      </c>
      <c r="K5" s="1">
        <f t="shared" si="1"/>
        <v>0</v>
      </c>
      <c r="L5" s="1">
        <f t="shared" ref="L5:L15" si="5">IF(C5="X",K5,0)</f>
        <v>0</v>
      </c>
      <c r="M5" s="1">
        <f t="shared" si="2"/>
        <v>0</v>
      </c>
      <c r="N5" s="1">
        <f t="shared" si="3"/>
        <v>0</v>
      </c>
      <c r="O5" s="1">
        <f t="shared" si="4"/>
        <v>0</v>
      </c>
    </row>
    <row r="6" spans="1:20" x14ac:dyDescent="0.25">
      <c r="A6" s="18" t="s">
        <v>29</v>
      </c>
      <c r="B6" s="37" t="s">
        <v>75</v>
      </c>
      <c r="C6" s="1" t="s">
        <v>68</v>
      </c>
      <c r="D6" s="1" t="s">
        <v>68</v>
      </c>
      <c r="E6" s="1"/>
      <c r="F6" s="1"/>
      <c r="G6" s="1">
        <v>3</v>
      </c>
      <c r="H6" s="1">
        <v>3</v>
      </c>
      <c r="I6" s="1">
        <v>3</v>
      </c>
      <c r="J6" s="1">
        <f t="shared" si="0"/>
        <v>9</v>
      </c>
      <c r="K6" s="1">
        <f t="shared" si="1"/>
        <v>0</v>
      </c>
      <c r="L6" s="1">
        <f t="shared" si="5"/>
        <v>0</v>
      </c>
      <c r="M6" s="1">
        <f t="shared" si="2"/>
        <v>0</v>
      </c>
      <c r="N6" s="1">
        <f t="shared" si="3"/>
        <v>0</v>
      </c>
      <c r="O6" s="1">
        <f t="shared" si="4"/>
        <v>0</v>
      </c>
    </row>
    <row r="7" spans="1:20" x14ac:dyDescent="0.25">
      <c r="A7" s="18" t="s">
        <v>32</v>
      </c>
      <c r="B7" s="37" t="s">
        <v>75</v>
      </c>
      <c r="C7" s="1" t="s">
        <v>68</v>
      </c>
      <c r="D7" s="1"/>
      <c r="E7" s="1"/>
      <c r="F7" s="1"/>
      <c r="G7" s="1">
        <v>2</v>
      </c>
      <c r="H7" s="1">
        <v>2</v>
      </c>
      <c r="I7" s="1">
        <v>3</v>
      </c>
      <c r="J7" s="1">
        <f t="shared" si="0"/>
        <v>7</v>
      </c>
      <c r="K7" s="1">
        <f t="shared" si="1"/>
        <v>0</v>
      </c>
      <c r="L7" s="1">
        <f t="shared" si="5"/>
        <v>0</v>
      </c>
      <c r="M7" s="1">
        <f t="shared" si="2"/>
        <v>0</v>
      </c>
      <c r="N7" s="1">
        <f t="shared" si="3"/>
        <v>0</v>
      </c>
      <c r="O7" s="1">
        <f t="shared" si="4"/>
        <v>0</v>
      </c>
    </row>
    <row r="8" spans="1:20" x14ac:dyDescent="0.25">
      <c r="A8" s="18" t="s">
        <v>31</v>
      </c>
      <c r="B8" s="37" t="s">
        <v>75</v>
      </c>
      <c r="C8" s="1" t="s">
        <v>68</v>
      </c>
      <c r="D8" s="1" t="s">
        <v>68</v>
      </c>
      <c r="E8" s="1"/>
      <c r="F8" s="1"/>
      <c r="G8" s="1">
        <v>1</v>
      </c>
      <c r="H8" s="1">
        <v>3</v>
      </c>
      <c r="I8" s="1">
        <v>3</v>
      </c>
      <c r="J8" s="1">
        <f t="shared" si="0"/>
        <v>7</v>
      </c>
      <c r="K8" s="1">
        <f t="shared" si="1"/>
        <v>0</v>
      </c>
      <c r="L8" s="1">
        <f t="shared" si="5"/>
        <v>0</v>
      </c>
      <c r="M8" s="1">
        <f t="shared" si="2"/>
        <v>0</v>
      </c>
      <c r="N8" s="1">
        <f t="shared" si="3"/>
        <v>0</v>
      </c>
      <c r="O8" s="1">
        <f t="shared" si="4"/>
        <v>0</v>
      </c>
    </row>
    <row r="9" spans="1:20" x14ac:dyDescent="0.25">
      <c r="A9" s="39" t="s">
        <v>30</v>
      </c>
      <c r="B9" s="37" t="s">
        <v>75</v>
      </c>
      <c r="C9" s="1" t="s">
        <v>68</v>
      </c>
      <c r="D9" s="1" t="s">
        <v>68</v>
      </c>
      <c r="E9" s="1"/>
      <c r="F9" s="1"/>
      <c r="G9" s="1">
        <v>4</v>
      </c>
      <c r="H9" s="1">
        <v>4</v>
      </c>
      <c r="I9" s="1">
        <v>4</v>
      </c>
      <c r="J9" s="1">
        <f t="shared" si="0"/>
        <v>12</v>
      </c>
      <c r="K9" s="1">
        <f t="shared" si="1"/>
        <v>0</v>
      </c>
      <c r="L9" s="1">
        <f t="shared" si="5"/>
        <v>0</v>
      </c>
      <c r="M9" s="1">
        <f t="shared" si="2"/>
        <v>0</v>
      </c>
      <c r="N9" s="1">
        <f t="shared" si="3"/>
        <v>0</v>
      </c>
      <c r="O9" s="1">
        <f t="shared" si="4"/>
        <v>0</v>
      </c>
    </row>
    <row r="10" spans="1:20" x14ac:dyDescent="0.25">
      <c r="A10" s="18" t="s">
        <v>50</v>
      </c>
      <c r="B10" s="37" t="s">
        <v>75</v>
      </c>
      <c r="C10" s="1" t="s">
        <v>68</v>
      </c>
      <c r="D10" s="1"/>
      <c r="E10" s="1"/>
      <c r="F10" s="1"/>
      <c r="G10" s="1">
        <v>4</v>
      </c>
      <c r="H10" s="1">
        <v>4</v>
      </c>
      <c r="I10" s="1">
        <v>4</v>
      </c>
      <c r="J10" s="1">
        <f t="shared" si="0"/>
        <v>12</v>
      </c>
      <c r="K10" s="1">
        <f t="shared" si="1"/>
        <v>0</v>
      </c>
      <c r="L10" s="1">
        <f t="shared" si="5"/>
        <v>0</v>
      </c>
      <c r="M10" s="1">
        <f t="shared" si="2"/>
        <v>0</v>
      </c>
      <c r="N10" s="1">
        <f t="shared" si="3"/>
        <v>0</v>
      </c>
      <c r="O10" s="1">
        <f t="shared" si="4"/>
        <v>0</v>
      </c>
    </row>
    <row r="11" spans="1:20" x14ac:dyDescent="0.25">
      <c r="A11" s="39" t="s">
        <v>35</v>
      </c>
      <c r="B11" s="37" t="s">
        <v>75</v>
      </c>
      <c r="C11" s="1" t="s">
        <v>68</v>
      </c>
      <c r="D11" s="1"/>
      <c r="E11" s="1"/>
      <c r="F11" s="1"/>
      <c r="G11" s="1">
        <v>5</v>
      </c>
      <c r="H11" s="1">
        <v>5</v>
      </c>
      <c r="I11" s="1">
        <v>4</v>
      </c>
      <c r="J11" s="1">
        <f t="shared" si="0"/>
        <v>14</v>
      </c>
      <c r="K11" s="1">
        <f t="shared" si="1"/>
        <v>0</v>
      </c>
      <c r="L11" s="1">
        <f t="shared" si="5"/>
        <v>0</v>
      </c>
      <c r="M11" s="1">
        <f t="shared" si="2"/>
        <v>0</v>
      </c>
      <c r="N11" s="1">
        <f t="shared" si="3"/>
        <v>0</v>
      </c>
      <c r="O11" s="1">
        <f t="shared" si="4"/>
        <v>0</v>
      </c>
    </row>
    <row r="12" spans="1:20" x14ac:dyDescent="0.25">
      <c r="A12" s="18" t="s">
        <v>56</v>
      </c>
      <c r="B12" s="37" t="s">
        <v>75</v>
      </c>
      <c r="C12" s="1" t="s">
        <v>68</v>
      </c>
      <c r="D12" s="1" t="s">
        <v>68</v>
      </c>
      <c r="E12" s="1"/>
      <c r="F12" s="1"/>
      <c r="G12" s="1">
        <v>3</v>
      </c>
      <c r="H12" s="1">
        <v>3</v>
      </c>
      <c r="I12" s="1">
        <v>3</v>
      </c>
      <c r="J12" s="1">
        <f t="shared" si="0"/>
        <v>9</v>
      </c>
      <c r="K12" s="1">
        <f t="shared" si="1"/>
        <v>0</v>
      </c>
      <c r="L12" s="1">
        <f t="shared" si="5"/>
        <v>0</v>
      </c>
      <c r="M12" s="1">
        <f t="shared" si="2"/>
        <v>0</v>
      </c>
      <c r="N12" s="1">
        <f t="shared" si="3"/>
        <v>0</v>
      </c>
      <c r="O12" s="1">
        <f t="shared" si="4"/>
        <v>0</v>
      </c>
    </row>
    <row r="13" spans="1:20" x14ac:dyDescent="0.25">
      <c r="A13" s="39" t="s">
        <v>60</v>
      </c>
      <c r="B13" s="37" t="s">
        <v>75</v>
      </c>
      <c r="C13" s="1" t="s">
        <v>68</v>
      </c>
      <c r="D13" s="1"/>
      <c r="E13" s="1"/>
      <c r="F13" s="1"/>
      <c r="G13" s="1">
        <v>5</v>
      </c>
      <c r="H13" s="1">
        <v>5</v>
      </c>
      <c r="I13" s="1">
        <v>5</v>
      </c>
      <c r="J13" s="1">
        <f t="shared" si="0"/>
        <v>15</v>
      </c>
      <c r="K13" s="1">
        <f t="shared" si="1"/>
        <v>0</v>
      </c>
      <c r="L13" s="1">
        <f t="shared" si="5"/>
        <v>0</v>
      </c>
      <c r="M13" s="1">
        <f t="shared" si="2"/>
        <v>0</v>
      </c>
      <c r="N13" s="1">
        <f t="shared" si="3"/>
        <v>0</v>
      </c>
      <c r="O13" s="1">
        <f t="shared" si="4"/>
        <v>0</v>
      </c>
    </row>
    <row r="14" spans="1:20" x14ac:dyDescent="0.25">
      <c r="A14" s="18" t="s">
        <v>61</v>
      </c>
      <c r="B14" s="37" t="s">
        <v>75</v>
      </c>
      <c r="C14" s="1" t="s">
        <v>68</v>
      </c>
      <c r="D14" s="1"/>
      <c r="E14" s="1"/>
      <c r="F14" s="1"/>
      <c r="G14" s="1">
        <v>2</v>
      </c>
      <c r="H14" s="1">
        <v>1</v>
      </c>
      <c r="I14" s="1">
        <v>3</v>
      </c>
      <c r="J14" s="1">
        <f t="shared" si="0"/>
        <v>6</v>
      </c>
      <c r="K14" s="1">
        <f t="shared" si="1"/>
        <v>0</v>
      </c>
      <c r="L14" s="1">
        <f t="shared" si="5"/>
        <v>0</v>
      </c>
      <c r="M14" s="1">
        <f t="shared" si="2"/>
        <v>0</v>
      </c>
      <c r="N14" s="1">
        <f t="shared" si="3"/>
        <v>0</v>
      </c>
      <c r="O14" s="1">
        <f t="shared" si="4"/>
        <v>0</v>
      </c>
    </row>
    <row r="15" spans="1:20" ht="15.75" thickBot="1" x14ac:dyDescent="0.3">
      <c r="A15" s="19" t="s">
        <v>63</v>
      </c>
      <c r="B15" s="38" t="s">
        <v>75</v>
      </c>
      <c r="C15" s="1" t="s">
        <v>68</v>
      </c>
      <c r="D15" s="1"/>
      <c r="E15" s="1"/>
      <c r="F15" s="1" t="s">
        <v>68</v>
      </c>
      <c r="G15" s="1">
        <v>4</v>
      </c>
      <c r="H15" s="1">
        <v>3</v>
      </c>
      <c r="I15" s="1">
        <v>4</v>
      </c>
      <c r="J15" s="1">
        <f t="shared" si="0"/>
        <v>11</v>
      </c>
      <c r="K15" s="1">
        <f t="shared" si="1"/>
        <v>0</v>
      </c>
      <c r="L15" s="1">
        <f t="shared" si="5"/>
        <v>0</v>
      </c>
      <c r="M15" s="1">
        <f t="shared" si="2"/>
        <v>0</v>
      </c>
      <c r="N15" s="1">
        <f t="shared" si="3"/>
        <v>0</v>
      </c>
      <c r="O15" s="1">
        <f t="shared" si="4"/>
        <v>0</v>
      </c>
    </row>
    <row r="16" spans="1:20" x14ac:dyDescent="0.25">
      <c r="J16" s="1" t="s">
        <v>91</v>
      </c>
      <c r="K16" s="1">
        <f>SUM(K3:K15)</f>
        <v>0</v>
      </c>
      <c r="L16" s="1">
        <f>SUM(L3:L15)</f>
        <v>0</v>
      </c>
      <c r="M16" s="1">
        <f>SUM(M3:M15)</f>
        <v>0</v>
      </c>
      <c r="N16" s="1">
        <f>SUM(N3:N15)</f>
        <v>0</v>
      </c>
      <c r="O16" s="1">
        <f>SUM(O3:O15)</f>
        <v>0</v>
      </c>
    </row>
    <row r="17" spans="1:15" hidden="1" x14ac:dyDescent="0.25">
      <c r="A17" s="41" t="s">
        <v>114</v>
      </c>
      <c r="J17" s="1" t="s">
        <v>90</v>
      </c>
      <c r="K17">
        <v>4.0740740740740744</v>
      </c>
      <c r="L17">
        <v>4.0740740740740744</v>
      </c>
      <c r="M17">
        <v>9.1666666666666661</v>
      </c>
      <c r="N17">
        <v>42.307692307692307</v>
      </c>
      <c r="O17">
        <v>50</v>
      </c>
    </row>
    <row r="18" spans="1:15" hidden="1" x14ac:dyDescent="0.25">
      <c r="B18" s="3" t="s">
        <v>75</v>
      </c>
      <c r="J18" s="1" t="s">
        <v>92</v>
      </c>
      <c r="K18" s="1">
        <f>(K16*K17)+300</f>
        <v>300</v>
      </c>
      <c r="L18" s="1">
        <f>(L16*L17)+300</f>
        <v>300</v>
      </c>
      <c r="M18" s="1">
        <f>(M16*M17)+300</f>
        <v>300</v>
      </c>
      <c r="N18" s="1">
        <f>(N16*N17)+300</f>
        <v>300</v>
      </c>
      <c r="O18" s="1">
        <f>(O16*O17)+300</f>
        <v>300</v>
      </c>
    </row>
    <row r="19" spans="1:15" hidden="1" x14ac:dyDescent="0.25">
      <c r="B19" t="s">
        <v>76</v>
      </c>
      <c r="J19" s="1" t="s">
        <v>93</v>
      </c>
      <c r="K19" s="4">
        <f>IF(OR(B4="No",B9="No",B11="No",B13="No"),659.99,K18)</f>
        <v>300</v>
      </c>
      <c r="L19" s="4">
        <f>IF(OR(B4="No",B9="No",B11="No",B13="No"),659.99,L18)</f>
        <v>300</v>
      </c>
      <c r="M19" s="4">
        <f>IF(OR(B4="No",B9="No",B11="No",B13="No"),659.99,M18)</f>
        <v>300</v>
      </c>
      <c r="N19" s="4">
        <f>IF(OR(B4="No",B9="No",B11="No",B13="No"),659.99,N18)</f>
        <v>300</v>
      </c>
      <c r="O19" s="4">
        <f>IF(OR(B4="No",B9="No",B11="No",B13="No"),659.99,O18)</f>
        <v>300</v>
      </c>
    </row>
    <row r="20" spans="1:15" hidden="1" x14ac:dyDescent="0.25">
      <c r="B20" t="s">
        <v>77</v>
      </c>
      <c r="J20" s="1" t="s">
        <v>78</v>
      </c>
      <c r="K20" s="4">
        <f>MIN(K18:K19)</f>
        <v>300</v>
      </c>
      <c r="L20" s="4">
        <f>MIN(L18:L19)</f>
        <v>300</v>
      </c>
      <c r="M20" s="4">
        <f>MIN(M18:M19)</f>
        <v>300</v>
      </c>
      <c r="N20" s="4">
        <f>MIN(N18:N19)</f>
        <v>300</v>
      </c>
      <c r="O20" s="4">
        <f>MIN(O18:O19)</f>
        <v>300</v>
      </c>
    </row>
    <row r="21" spans="1:15" hidden="1" x14ac:dyDescent="0.25"/>
  </sheetData>
  <sheetProtection sheet="1" selectLockedCells="1"/>
  <mergeCells count="1">
    <mergeCell ref="P1:T2"/>
  </mergeCells>
  <conditionalFormatting sqref="B3:B15">
    <cfRule type="cellIs" dxfId="15" priority="7" operator="equal">
      <formula>"No"</formula>
    </cfRule>
    <cfRule type="cellIs" dxfId="14" priority="8" operator="equal">
      <formula>"Yes"</formula>
    </cfRule>
  </conditionalFormatting>
  <conditionalFormatting sqref="B1">
    <cfRule type="cellIs" dxfId="13" priority="6" operator="equal">
      <formula>"INCOMPLETE"</formula>
    </cfRule>
    <cfRule type="cellIs" dxfId="12" priority="5" operator="between">
      <formula>300</formula>
      <formula>499.999</formula>
    </cfRule>
    <cfRule type="cellIs" dxfId="11" priority="4" operator="between">
      <formula>500</formula>
      <formula>599.999</formula>
    </cfRule>
    <cfRule type="cellIs" dxfId="10" priority="3" operator="between">
      <formula>600</formula>
      <formula>659.999</formula>
    </cfRule>
    <cfRule type="cellIs" dxfId="9" priority="2" operator="between">
      <formula>660</formula>
      <formula>779.999</formula>
    </cfRule>
    <cfRule type="cellIs" dxfId="8" priority="1" operator="between">
      <formula>780</formula>
      <formula>850</formula>
    </cfRule>
  </conditionalFormatting>
  <dataValidations count="1">
    <dataValidation type="list" allowBlank="1" showInputMessage="1" showErrorMessage="1" sqref="B3:B15" xr:uid="{00000000-0002-0000-0500-000000000000}">
      <formula1>$B$18:$B$20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7"/>
  <sheetViews>
    <sheetView zoomScaleNormal="100"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100.7109375" customWidth="1"/>
    <col min="2" max="2" width="12.140625" bestFit="1" customWidth="1"/>
    <col min="3" max="3" width="12.5703125" hidden="1" customWidth="1"/>
    <col min="4" max="4" width="11.42578125" hidden="1" customWidth="1"/>
    <col min="5" max="5" width="13.28515625" hidden="1" customWidth="1"/>
    <col min="6" max="7" width="12" hidden="1" customWidth="1"/>
    <col min="8" max="8" width="10.28515625" hidden="1" customWidth="1"/>
    <col min="9" max="9" width="7.7109375" hidden="1" customWidth="1"/>
    <col min="10" max="10" width="11.140625" hidden="1" customWidth="1"/>
    <col min="11" max="15" width="9.140625" hidden="1" customWidth="1"/>
  </cols>
  <sheetData>
    <row r="1" spans="1:20" ht="15.75" x14ac:dyDescent="0.25">
      <c r="A1" s="16" t="s">
        <v>84</v>
      </c>
      <c r="B1" s="17" t="str">
        <f>IF(COUNTIF(B3:B11,"---------")&gt;0,"INCOMPLETE",K16)</f>
        <v>INCOMPLETE</v>
      </c>
      <c r="E1" s="5"/>
      <c r="G1" s="5"/>
      <c r="I1" s="5"/>
      <c r="K1" s="5"/>
      <c r="P1" s="74" t="s">
        <v>113</v>
      </c>
      <c r="Q1" s="75"/>
      <c r="R1" s="75"/>
      <c r="S1" s="75"/>
      <c r="T1" s="76"/>
    </row>
    <row r="2" spans="1:20" ht="16.5" thickBot="1" x14ac:dyDescent="0.3">
      <c r="A2" s="34" t="s">
        <v>40</v>
      </c>
      <c r="B2" s="35" t="s">
        <v>74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71</v>
      </c>
      <c r="H2" s="2" t="s">
        <v>69</v>
      </c>
      <c r="I2" s="2" t="s">
        <v>70</v>
      </c>
      <c r="J2" s="2" t="s">
        <v>72</v>
      </c>
      <c r="K2" s="2" t="s">
        <v>73</v>
      </c>
      <c r="L2" s="2" t="s">
        <v>64</v>
      </c>
      <c r="M2" s="2" t="s">
        <v>65</v>
      </c>
      <c r="N2" s="2" t="s">
        <v>66</v>
      </c>
      <c r="O2" s="2" t="s">
        <v>67</v>
      </c>
      <c r="P2" s="77"/>
      <c r="Q2" s="78"/>
      <c r="R2" s="78"/>
      <c r="S2" s="78"/>
      <c r="T2" s="79"/>
    </row>
    <row r="3" spans="1:20" x14ac:dyDescent="0.25">
      <c r="A3" s="33" t="s">
        <v>41</v>
      </c>
      <c r="B3" s="36" t="s">
        <v>75</v>
      </c>
      <c r="C3" s="1" t="s">
        <v>68</v>
      </c>
      <c r="D3" s="1"/>
      <c r="E3" s="1"/>
      <c r="F3" s="1"/>
      <c r="G3" s="1">
        <v>4</v>
      </c>
      <c r="H3" s="1">
        <v>4</v>
      </c>
      <c r="I3" s="1">
        <v>5</v>
      </c>
      <c r="J3" s="1">
        <f>SUM(G3:I3)</f>
        <v>13</v>
      </c>
      <c r="K3" s="1">
        <f>IF(B3="Yes",J3,0)</f>
        <v>0</v>
      </c>
      <c r="L3" s="1">
        <f>IF(C3="X",K3,0)</f>
        <v>0</v>
      </c>
      <c r="M3" s="1">
        <f>IF(D3="X",K3,0)</f>
        <v>0</v>
      </c>
      <c r="N3" s="1">
        <f>IF(E3="X",K3,0)</f>
        <v>0</v>
      </c>
      <c r="O3" s="1">
        <f>IF(F3="X",K3,0)</f>
        <v>0</v>
      </c>
    </row>
    <row r="4" spans="1:20" x14ac:dyDescent="0.25">
      <c r="A4" s="18" t="s">
        <v>111</v>
      </c>
      <c r="B4" s="37" t="s">
        <v>75</v>
      </c>
      <c r="C4" s="1" t="s">
        <v>68</v>
      </c>
      <c r="D4" s="1"/>
      <c r="E4" s="1"/>
      <c r="F4" s="1"/>
      <c r="G4" s="1">
        <v>4</v>
      </c>
      <c r="H4" s="1">
        <v>4</v>
      </c>
      <c r="I4" s="1">
        <v>4</v>
      </c>
      <c r="J4" s="1">
        <f t="shared" ref="J4:J11" si="0">SUM(G4:I4)</f>
        <v>12</v>
      </c>
      <c r="K4" s="1">
        <f t="shared" ref="K4:K11" si="1">IF(B4="Yes",J4,0)</f>
        <v>0</v>
      </c>
      <c r="L4" s="1">
        <f>IF(C4="X",K4,0)</f>
        <v>0</v>
      </c>
      <c r="M4" s="1">
        <f t="shared" ref="M4:M11" si="2">IF(D4="X",K4,0)</f>
        <v>0</v>
      </c>
      <c r="N4" s="1">
        <f t="shared" ref="N4:N11" si="3">IF(E4="X",K4,0)</f>
        <v>0</v>
      </c>
      <c r="O4" s="1">
        <f t="shared" ref="O4:O11" si="4">IF(F4="X",K4,0)</f>
        <v>0</v>
      </c>
    </row>
    <row r="5" spans="1:20" x14ac:dyDescent="0.25">
      <c r="A5" s="18" t="s">
        <v>45</v>
      </c>
      <c r="B5" s="37" t="s">
        <v>75</v>
      </c>
      <c r="C5" s="1" t="s">
        <v>68</v>
      </c>
      <c r="D5" s="1" t="s">
        <v>68</v>
      </c>
      <c r="E5" s="1" t="s">
        <v>68</v>
      </c>
      <c r="F5" s="1" t="s">
        <v>68</v>
      </c>
      <c r="G5" s="1">
        <v>3</v>
      </c>
      <c r="H5" s="1">
        <v>3</v>
      </c>
      <c r="I5" s="1">
        <v>3</v>
      </c>
      <c r="J5" s="1">
        <f t="shared" si="0"/>
        <v>9</v>
      </c>
      <c r="K5" s="1">
        <f t="shared" si="1"/>
        <v>0</v>
      </c>
      <c r="L5" s="1">
        <f t="shared" ref="L5:L11" si="5">IF(C5="X",K5,0)</f>
        <v>0</v>
      </c>
      <c r="M5" s="1">
        <f t="shared" si="2"/>
        <v>0</v>
      </c>
      <c r="N5" s="1">
        <f t="shared" si="3"/>
        <v>0</v>
      </c>
      <c r="O5" s="1">
        <f t="shared" si="4"/>
        <v>0</v>
      </c>
    </row>
    <row r="6" spans="1:20" x14ac:dyDescent="0.25">
      <c r="A6" s="18" t="s">
        <v>47</v>
      </c>
      <c r="B6" s="37" t="s">
        <v>75</v>
      </c>
      <c r="C6" s="1" t="s">
        <v>68</v>
      </c>
      <c r="D6" s="1" t="s">
        <v>68</v>
      </c>
      <c r="E6" s="1" t="s">
        <v>68</v>
      </c>
      <c r="F6" s="1"/>
      <c r="G6" s="1">
        <v>4</v>
      </c>
      <c r="H6" s="1">
        <v>4</v>
      </c>
      <c r="I6" s="1">
        <v>3</v>
      </c>
      <c r="J6" s="1">
        <f t="shared" si="0"/>
        <v>11</v>
      </c>
      <c r="K6" s="1">
        <f t="shared" si="1"/>
        <v>0</v>
      </c>
      <c r="L6" s="1">
        <f t="shared" si="5"/>
        <v>0</v>
      </c>
      <c r="M6" s="1">
        <f t="shared" si="2"/>
        <v>0</v>
      </c>
      <c r="N6" s="1">
        <f t="shared" si="3"/>
        <v>0</v>
      </c>
      <c r="O6" s="1">
        <f t="shared" si="4"/>
        <v>0</v>
      </c>
    </row>
    <row r="7" spans="1:20" x14ac:dyDescent="0.25">
      <c r="A7" s="18" t="s">
        <v>51</v>
      </c>
      <c r="B7" s="37" t="s">
        <v>75</v>
      </c>
      <c r="C7" s="1" t="s">
        <v>68</v>
      </c>
      <c r="D7" s="1"/>
      <c r="E7" s="1"/>
      <c r="F7" s="1" t="s">
        <v>68</v>
      </c>
      <c r="G7" s="1">
        <v>4</v>
      </c>
      <c r="H7" s="1">
        <v>2</v>
      </c>
      <c r="I7" s="1">
        <v>3</v>
      </c>
      <c r="J7" s="1">
        <f t="shared" si="0"/>
        <v>9</v>
      </c>
      <c r="K7" s="1">
        <f t="shared" si="1"/>
        <v>0</v>
      </c>
      <c r="L7" s="1">
        <f t="shared" si="5"/>
        <v>0</v>
      </c>
      <c r="M7" s="1">
        <f t="shared" si="2"/>
        <v>0</v>
      </c>
      <c r="N7" s="1">
        <f t="shared" si="3"/>
        <v>0</v>
      </c>
      <c r="O7" s="1">
        <f t="shared" si="4"/>
        <v>0</v>
      </c>
    </row>
    <row r="8" spans="1:20" x14ac:dyDescent="0.25">
      <c r="A8" s="39" t="s">
        <v>52</v>
      </c>
      <c r="B8" s="37" t="s">
        <v>75</v>
      </c>
      <c r="C8" s="1" t="s">
        <v>68</v>
      </c>
      <c r="D8" s="1"/>
      <c r="E8" s="1"/>
      <c r="F8" s="1"/>
      <c r="G8" s="1">
        <v>5</v>
      </c>
      <c r="H8" s="1">
        <v>5</v>
      </c>
      <c r="I8" s="1">
        <v>4</v>
      </c>
      <c r="J8" s="1">
        <f t="shared" si="0"/>
        <v>14</v>
      </c>
      <c r="K8" s="1">
        <f t="shared" si="1"/>
        <v>0</v>
      </c>
      <c r="L8" s="1">
        <f t="shared" si="5"/>
        <v>0</v>
      </c>
      <c r="M8" s="1">
        <f t="shared" si="2"/>
        <v>0</v>
      </c>
      <c r="N8" s="1">
        <f t="shared" si="3"/>
        <v>0</v>
      </c>
      <c r="O8" s="1">
        <f t="shared" si="4"/>
        <v>0</v>
      </c>
    </row>
    <row r="9" spans="1:20" x14ac:dyDescent="0.25">
      <c r="A9" s="39" t="s">
        <v>53</v>
      </c>
      <c r="B9" s="37" t="s">
        <v>75</v>
      </c>
      <c r="C9" s="1" t="s">
        <v>68</v>
      </c>
      <c r="D9" s="1"/>
      <c r="E9" s="1"/>
      <c r="F9" s="1"/>
      <c r="G9" s="1">
        <v>5</v>
      </c>
      <c r="H9" s="1">
        <v>5</v>
      </c>
      <c r="I9" s="1">
        <v>5</v>
      </c>
      <c r="J9" s="1">
        <f t="shared" si="0"/>
        <v>15</v>
      </c>
      <c r="K9" s="1">
        <f t="shared" si="1"/>
        <v>0</v>
      </c>
      <c r="L9" s="1">
        <f t="shared" si="5"/>
        <v>0</v>
      </c>
      <c r="M9" s="1">
        <f t="shared" si="2"/>
        <v>0</v>
      </c>
      <c r="N9" s="1">
        <f t="shared" si="3"/>
        <v>0</v>
      </c>
      <c r="O9" s="1">
        <f t="shared" si="4"/>
        <v>0</v>
      </c>
    </row>
    <row r="10" spans="1:20" x14ac:dyDescent="0.25">
      <c r="A10" s="18" t="s">
        <v>59</v>
      </c>
      <c r="B10" s="37" t="s">
        <v>75</v>
      </c>
      <c r="C10" s="1" t="s">
        <v>68</v>
      </c>
      <c r="D10" s="1"/>
      <c r="E10" s="1"/>
      <c r="F10" s="1"/>
      <c r="G10" s="1">
        <v>3</v>
      </c>
      <c r="H10" s="1">
        <v>2</v>
      </c>
      <c r="I10" s="1">
        <v>2</v>
      </c>
      <c r="J10" s="1">
        <f t="shared" si="0"/>
        <v>7</v>
      </c>
      <c r="K10" s="1">
        <f t="shared" si="1"/>
        <v>0</v>
      </c>
      <c r="L10" s="1">
        <f t="shared" si="5"/>
        <v>0</v>
      </c>
      <c r="M10" s="1">
        <f t="shared" si="2"/>
        <v>0</v>
      </c>
      <c r="N10" s="1">
        <f t="shared" si="3"/>
        <v>0</v>
      </c>
      <c r="O10" s="1">
        <f t="shared" si="4"/>
        <v>0</v>
      </c>
    </row>
    <row r="11" spans="1:20" ht="30.75" thickBot="1" x14ac:dyDescent="0.3">
      <c r="A11" s="19" t="s">
        <v>62</v>
      </c>
      <c r="B11" s="38" t="s">
        <v>75</v>
      </c>
      <c r="C11" s="1" t="s">
        <v>68</v>
      </c>
      <c r="D11" s="1"/>
      <c r="E11" s="1"/>
      <c r="F11" s="1"/>
      <c r="G11" s="1">
        <v>2</v>
      </c>
      <c r="H11" s="1">
        <v>4</v>
      </c>
      <c r="I11" s="1">
        <v>3</v>
      </c>
      <c r="J11" s="1">
        <f t="shared" si="0"/>
        <v>9</v>
      </c>
      <c r="K11" s="1">
        <f t="shared" si="1"/>
        <v>0</v>
      </c>
      <c r="L11" s="1">
        <f t="shared" si="5"/>
        <v>0</v>
      </c>
      <c r="M11" s="1">
        <f t="shared" si="2"/>
        <v>0</v>
      </c>
      <c r="N11" s="1">
        <f t="shared" si="3"/>
        <v>0</v>
      </c>
      <c r="O11" s="1">
        <f t="shared" si="4"/>
        <v>0</v>
      </c>
    </row>
    <row r="12" spans="1:20" x14ac:dyDescent="0.25">
      <c r="J12" s="1" t="s">
        <v>91</v>
      </c>
      <c r="K12" s="1">
        <f>SUM(K3:K11)</f>
        <v>0</v>
      </c>
      <c r="L12" s="1">
        <f>SUM(L3:L11)</f>
        <v>0</v>
      </c>
      <c r="M12" s="1">
        <f>SUM(M3:M11)</f>
        <v>0</v>
      </c>
      <c r="N12" s="1">
        <f>SUM(N3:N11)</f>
        <v>0</v>
      </c>
      <c r="O12" s="1">
        <f>SUM(O3:O11)</f>
        <v>0</v>
      </c>
    </row>
    <row r="13" spans="1:20" hidden="1" x14ac:dyDescent="0.25">
      <c r="J13" s="1" t="s">
        <v>90</v>
      </c>
      <c r="K13">
        <v>5.5555555555555554</v>
      </c>
      <c r="L13">
        <v>5.5555555555555554</v>
      </c>
      <c r="M13">
        <v>27.5</v>
      </c>
      <c r="N13">
        <v>27.5</v>
      </c>
      <c r="O13">
        <v>30.555555555555557</v>
      </c>
    </row>
    <row r="14" spans="1:20" hidden="1" x14ac:dyDescent="0.25">
      <c r="B14" s="3" t="s">
        <v>75</v>
      </c>
      <c r="J14" s="1" t="s">
        <v>92</v>
      </c>
      <c r="K14" s="1">
        <f>(K12*K13)+300</f>
        <v>300</v>
      </c>
      <c r="L14" s="1">
        <f>(L12*L13)+300</f>
        <v>300</v>
      </c>
      <c r="M14" s="1">
        <f>(M12*M13)+300</f>
        <v>300</v>
      </c>
      <c r="N14" s="1">
        <f>(N12*N13)+300</f>
        <v>300</v>
      </c>
      <c r="O14" s="1">
        <f>(O12*O13)+300</f>
        <v>300</v>
      </c>
    </row>
    <row r="15" spans="1:20" hidden="1" x14ac:dyDescent="0.25">
      <c r="B15" t="s">
        <v>76</v>
      </c>
      <c r="J15" s="1" t="s">
        <v>93</v>
      </c>
      <c r="K15" s="4">
        <f>IF(OR(B8="No",B9="No"),659.99,K14)</f>
        <v>300</v>
      </c>
      <c r="L15" s="4">
        <f>IF(OR(B8="No",B9="No"),659.99,L14)</f>
        <v>300</v>
      </c>
      <c r="M15" s="4">
        <f>IF(OR(B8="No",B9="No"),659.99,M14)</f>
        <v>300</v>
      </c>
      <c r="N15" s="4">
        <f>IF(OR(B8="No",B9="No"),659.99,N14)</f>
        <v>300</v>
      </c>
      <c r="O15" s="4">
        <f>IF(OR(B8="No",B9="No"),659.99,O14)</f>
        <v>300</v>
      </c>
    </row>
    <row r="16" spans="1:20" hidden="1" x14ac:dyDescent="0.25">
      <c r="B16" t="s">
        <v>77</v>
      </c>
      <c r="J16" s="1" t="s">
        <v>78</v>
      </c>
      <c r="K16" s="40">
        <f>MIN(K14:K15)</f>
        <v>300</v>
      </c>
      <c r="L16" s="4">
        <f>MIN(L14:L15)</f>
        <v>300</v>
      </c>
      <c r="M16" s="4">
        <f>MIN(M14:M15)</f>
        <v>300</v>
      </c>
      <c r="N16" s="4">
        <f>MIN(N14:N15)</f>
        <v>300</v>
      </c>
      <c r="O16" s="4">
        <f>MIN(O14:O15)</f>
        <v>300</v>
      </c>
    </row>
    <row r="17" hidden="1" x14ac:dyDescent="0.25"/>
  </sheetData>
  <sheetProtection sheet="1" selectLockedCells="1"/>
  <mergeCells count="1">
    <mergeCell ref="P1:T2"/>
  </mergeCells>
  <conditionalFormatting sqref="B3:B11">
    <cfRule type="cellIs" dxfId="7" priority="7" operator="equal">
      <formula>"Yes"</formula>
    </cfRule>
    <cfRule type="cellIs" dxfId="6" priority="8" operator="equal">
      <formula>"No"</formula>
    </cfRule>
  </conditionalFormatting>
  <conditionalFormatting sqref="B1">
    <cfRule type="cellIs" dxfId="5" priority="6" operator="equal">
      <formula>"INCOMPLETE"</formula>
    </cfRule>
    <cfRule type="cellIs" dxfId="4" priority="5" operator="between">
      <formula>300</formula>
      <formula>499.999</formula>
    </cfRule>
    <cfRule type="cellIs" dxfId="3" priority="4" operator="between">
      <formula>500</formula>
      <formula>599.999</formula>
    </cfRule>
    <cfRule type="cellIs" dxfId="2" priority="3" operator="between">
      <formula>600</formula>
      <formula>659.999</formula>
    </cfRule>
    <cfRule type="cellIs" dxfId="1" priority="2" operator="between">
      <formula>660</formula>
      <formula>779.999</formula>
    </cfRule>
    <cfRule type="cellIs" dxfId="0" priority="1" operator="between">
      <formula>780</formula>
      <formula>850</formula>
    </cfRule>
  </conditionalFormatting>
  <dataValidations count="1">
    <dataValidation type="list" allowBlank="1" showInputMessage="1" showErrorMessage="1" sqref="B3:B11" xr:uid="{00000000-0002-0000-0600-000000000000}">
      <formula1>$B$14:$B$16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P26"/>
  <sheetViews>
    <sheetView workbookViewId="0">
      <selection activeCell="E4" sqref="E4"/>
    </sheetView>
  </sheetViews>
  <sheetFormatPr defaultRowHeight="15" x14ac:dyDescent="0.25"/>
  <cols>
    <col min="2" max="4" width="11.7109375" customWidth="1"/>
    <col min="5" max="5" width="10.85546875" bestFit="1" customWidth="1"/>
    <col min="6" max="7" width="8.5703125" bestFit="1" customWidth="1"/>
  </cols>
  <sheetData>
    <row r="3" spans="1:16" x14ac:dyDescent="0.25">
      <c r="A3" t="s">
        <v>94</v>
      </c>
      <c r="B3" s="1" t="s">
        <v>95</v>
      </c>
      <c r="C3" s="1" t="s">
        <v>97</v>
      </c>
      <c r="D3" s="1" t="s">
        <v>90</v>
      </c>
      <c r="E3" s="1" t="s">
        <v>79</v>
      </c>
      <c r="F3" s="1" t="s">
        <v>97</v>
      </c>
      <c r="G3" s="1" t="s">
        <v>90</v>
      </c>
      <c r="H3" s="1" t="s">
        <v>80</v>
      </c>
      <c r="I3" s="1" t="s">
        <v>97</v>
      </c>
      <c r="J3" s="1" t="s">
        <v>90</v>
      </c>
      <c r="K3" s="1" t="s">
        <v>83</v>
      </c>
      <c r="L3" s="1" t="s">
        <v>97</v>
      </c>
      <c r="M3" s="1" t="s">
        <v>90</v>
      </c>
      <c r="N3" s="1" t="s">
        <v>81</v>
      </c>
      <c r="O3" s="1" t="s">
        <v>97</v>
      </c>
      <c r="P3" s="1" t="s">
        <v>90</v>
      </c>
    </row>
    <row r="4" spans="1:16" x14ac:dyDescent="0.25">
      <c r="A4" t="s">
        <v>82</v>
      </c>
      <c r="B4" s="4" t="str">
        <f>IF(Dashboard!B8="INCOMPLETE","INCOMPLETE",Clients!K32)</f>
        <v>INCOMPLETE</v>
      </c>
      <c r="C4" s="4">
        <v>13</v>
      </c>
      <c r="D4" s="4" t="str">
        <f t="shared" ref="D4:D9" si="0">IFERROR("INCOMPLETE",B4*C4)</f>
        <v>INCOMPLETE</v>
      </c>
      <c r="E4" s="4">
        <f>Clients!L32</f>
        <v>300</v>
      </c>
      <c r="F4" s="4">
        <v>11</v>
      </c>
      <c r="G4" s="4">
        <f>E4*F4</f>
        <v>3300</v>
      </c>
      <c r="H4" s="4">
        <f>Clients!M32</f>
        <v>300</v>
      </c>
      <c r="I4" s="4">
        <v>5</v>
      </c>
      <c r="J4" s="4">
        <f>H4*I4</f>
        <v>1500</v>
      </c>
      <c r="K4" s="4">
        <f>Clients!N32</f>
        <v>300</v>
      </c>
      <c r="L4" s="4">
        <v>3</v>
      </c>
      <c r="M4" s="4">
        <f>K4*L4</f>
        <v>900</v>
      </c>
      <c r="N4" s="4">
        <f>Clients!O32</f>
        <v>300</v>
      </c>
      <c r="O4">
        <v>3</v>
      </c>
      <c r="P4" s="4">
        <f>N4*O4</f>
        <v>900</v>
      </c>
    </row>
    <row r="5" spans="1:16" x14ac:dyDescent="0.25">
      <c r="A5" t="s">
        <v>43</v>
      </c>
      <c r="B5" s="4" t="str">
        <f>IF(Dashboard!B9="INCOMPLETE","INCOMPLETE",Storage!K14)</f>
        <v>INCOMPLETE</v>
      </c>
      <c r="C5" s="4">
        <v>7</v>
      </c>
      <c r="D5" s="4" t="str">
        <f t="shared" si="0"/>
        <v>INCOMPLETE</v>
      </c>
      <c r="E5" s="4">
        <f>Storage!L14</f>
        <v>300</v>
      </c>
      <c r="F5" s="4">
        <v>3</v>
      </c>
      <c r="G5" s="4">
        <f t="shared" ref="G5:G9" si="1">E5*F5</f>
        <v>900</v>
      </c>
      <c r="H5" s="4">
        <f>Storage!M14</f>
        <v>300</v>
      </c>
      <c r="I5" s="4">
        <v>7</v>
      </c>
      <c r="J5" s="4">
        <f t="shared" ref="J5:J9" si="2">H5*I5</f>
        <v>2100</v>
      </c>
      <c r="K5" s="4">
        <f>Storage!N14</f>
        <v>300</v>
      </c>
      <c r="L5" s="4">
        <v>5</v>
      </c>
      <c r="M5" s="4">
        <f t="shared" ref="M5:M9" si="3">K5*L5</f>
        <v>1500</v>
      </c>
      <c r="N5" s="4">
        <f>Storage!O14</f>
        <v>300</v>
      </c>
      <c r="O5">
        <v>11</v>
      </c>
      <c r="P5" s="4">
        <f t="shared" ref="P5:P9" si="4">N5*O5</f>
        <v>3300</v>
      </c>
    </row>
    <row r="6" spans="1:16" x14ac:dyDescent="0.25">
      <c r="A6" t="s">
        <v>49</v>
      </c>
      <c r="B6" s="4" t="str">
        <f>IF(Dashboard!B10="INCOMPLETE","INCOMPLETE",Practices!K17)</f>
        <v>INCOMPLETE</v>
      </c>
      <c r="C6" s="4">
        <v>11</v>
      </c>
      <c r="D6" s="4" t="str">
        <f t="shared" si="0"/>
        <v>INCOMPLETE</v>
      </c>
      <c r="E6" s="4">
        <f>Practices!L17</f>
        <v>300</v>
      </c>
      <c r="F6" s="4">
        <v>13</v>
      </c>
      <c r="G6" s="4">
        <f t="shared" si="1"/>
        <v>3900</v>
      </c>
      <c r="H6" s="4">
        <f>Practices!M17</f>
        <v>300</v>
      </c>
      <c r="I6" s="4">
        <v>9</v>
      </c>
      <c r="J6" s="4">
        <f t="shared" si="2"/>
        <v>2700</v>
      </c>
      <c r="K6" s="4">
        <f>Practices!N17</f>
        <v>300</v>
      </c>
      <c r="L6" s="4">
        <v>13</v>
      </c>
      <c r="M6" s="4">
        <f t="shared" si="3"/>
        <v>3900</v>
      </c>
      <c r="N6" s="4">
        <f>Practices!O17</f>
        <v>300</v>
      </c>
      <c r="O6">
        <v>13</v>
      </c>
      <c r="P6" s="4">
        <f t="shared" si="4"/>
        <v>3900</v>
      </c>
    </row>
    <row r="7" spans="1:16" x14ac:dyDescent="0.25">
      <c r="A7" t="s">
        <v>25</v>
      </c>
      <c r="B7" s="4" t="str">
        <f>IF(Dashboard!B11="INCOMPLETE","INCOMPLETE",Antivirus!K17)</f>
        <v>INCOMPLETE</v>
      </c>
      <c r="C7" s="4">
        <v>9</v>
      </c>
      <c r="D7" s="4" t="str">
        <f t="shared" si="0"/>
        <v>INCOMPLETE</v>
      </c>
      <c r="E7" s="4">
        <f>Antivirus!L17</f>
        <v>300</v>
      </c>
      <c r="F7" s="4">
        <v>9</v>
      </c>
      <c r="G7" s="4">
        <f t="shared" si="1"/>
        <v>2700</v>
      </c>
      <c r="H7" s="4">
        <f>Antivirus!M17</f>
        <v>300</v>
      </c>
      <c r="I7" s="4">
        <v>13</v>
      </c>
      <c r="J7" s="4">
        <f t="shared" si="2"/>
        <v>3900</v>
      </c>
      <c r="K7" s="4">
        <f>Antivirus!N17</f>
        <v>300</v>
      </c>
      <c r="L7" s="4">
        <v>11</v>
      </c>
      <c r="M7" s="4">
        <f t="shared" si="3"/>
        <v>3300</v>
      </c>
      <c r="N7" s="4">
        <f>Antivirus!O17</f>
        <v>300</v>
      </c>
      <c r="O7">
        <v>5</v>
      </c>
      <c r="P7" s="4">
        <f t="shared" si="4"/>
        <v>1500</v>
      </c>
    </row>
    <row r="8" spans="1:16" x14ac:dyDescent="0.25">
      <c r="A8" t="s">
        <v>48</v>
      </c>
      <c r="B8" s="4" t="str">
        <f>IF(Dashboard!B12="INCOMPLETE","INCOMPLETE",Network!K20)</f>
        <v>INCOMPLETE</v>
      </c>
      <c r="C8" s="4">
        <v>3</v>
      </c>
      <c r="D8" s="4" t="str">
        <f t="shared" si="0"/>
        <v>INCOMPLETE</v>
      </c>
      <c r="E8" s="4">
        <f>Network!L20</f>
        <v>300</v>
      </c>
      <c r="F8" s="4">
        <v>7</v>
      </c>
      <c r="G8" s="4">
        <f t="shared" si="1"/>
        <v>2100</v>
      </c>
      <c r="H8" s="4">
        <f>Network!M20</f>
        <v>300</v>
      </c>
      <c r="I8" s="4">
        <v>11</v>
      </c>
      <c r="J8" s="4">
        <f t="shared" si="2"/>
        <v>3300</v>
      </c>
      <c r="K8" s="4">
        <f>Network!N20</f>
        <v>300</v>
      </c>
      <c r="L8" s="4">
        <v>9</v>
      </c>
      <c r="M8" s="4">
        <f t="shared" si="3"/>
        <v>2700</v>
      </c>
      <c r="N8" s="4">
        <f>Network!O20</f>
        <v>300</v>
      </c>
      <c r="O8">
        <v>9</v>
      </c>
      <c r="P8" s="4">
        <f t="shared" si="4"/>
        <v>2700</v>
      </c>
    </row>
    <row r="9" spans="1:16" x14ac:dyDescent="0.25">
      <c r="A9" t="s">
        <v>40</v>
      </c>
      <c r="B9" s="4" t="str">
        <f>IF(Dashboard!B13="INCOMPLETE","INCOMPLETE",Servers!K16)</f>
        <v>INCOMPLETE</v>
      </c>
      <c r="C9" s="4">
        <v>5</v>
      </c>
      <c r="D9" s="4" t="str">
        <f t="shared" si="0"/>
        <v>INCOMPLETE</v>
      </c>
      <c r="E9" s="4">
        <f>Servers!L16</f>
        <v>300</v>
      </c>
      <c r="F9" s="4">
        <v>5</v>
      </c>
      <c r="G9" s="4">
        <f t="shared" si="1"/>
        <v>1500</v>
      </c>
      <c r="H9" s="4">
        <f>Servers!M16</f>
        <v>300</v>
      </c>
      <c r="I9" s="4">
        <v>3</v>
      </c>
      <c r="J9" s="4">
        <f t="shared" si="2"/>
        <v>900</v>
      </c>
      <c r="K9" s="4">
        <f>Servers!N16</f>
        <v>300</v>
      </c>
      <c r="L9" s="4">
        <v>7</v>
      </c>
      <c r="M9" s="4">
        <f t="shared" si="3"/>
        <v>2100</v>
      </c>
      <c r="N9" s="4">
        <f>Servers!O16</f>
        <v>300</v>
      </c>
      <c r="O9">
        <v>7</v>
      </c>
      <c r="P9" s="4">
        <f t="shared" si="4"/>
        <v>2100</v>
      </c>
    </row>
    <row r="10" spans="1:16" x14ac:dyDescent="0.25">
      <c r="B10" s="5" t="str">
        <f>IFERROR("INCOMPLETE",D10/C10)</f>
        <v>INCOMPLETE</v>
      </c>
      <c r="C10" s="5">
        <f>SUM(C4:C9)</f>
        <v>48</v>
      </c>
      <c r="D10" s="5" t="str">
        <f>IFERROR("INCOMPLETE",SUM(D4:D9))</f>
        <v>INCOMPLETE</v>
      </c>
      <c r="E10" s="5">
        <f>G10/F10</f>
        <v>300</v>
      </c>
      <c r="F10" s="5">
        <f>SUM(F4:F9)</f>
        <v>48</v>
      </c>
      <c r="G10" s="5">
        <f>SUM(G4:G9)</f>
        <v>14400</v>
      </c>
      <c r="H10" s="5">
        <f>J10/I10</f>
        <v>300</v>
      </c>
      <c r="I10" s="5">
        <f>SUM(I4:I9)</f>
        <v>48</v>
      </c>
      <c r="J10" s="5">
        <f>SUM(J4:J9)</f>
        <v>14400</v>
      </c>
      <c r="K10" s="5">
        <f>M10/L10</f>
        <v>300</v>
      </c>
      <c r="L10" s="5">
        <f>SUM(L4:L9)</f>
        <v>48</v>
      </c>
      <c r="M10" s="5">
        <f>SUM(M4:M9)</f>
        <v>14400</v>
      </c>
      <c r="N10" s="5">
        <f>P10/O10</f>
        <v>300</v>
      </c>
      <c r="O10" s="5">
        <f>SUM(O4:O9)</f>
        <v>48</v>
      </c>
      <c r="P10" s="5">
        <f>SUM(P4:P9)</f>
        <v>14400</v>
      </c>
    </row>
    <row r="15" spans="1:16" x14ac:dyDescent="0.25">
      <c r="B15">
        <v>300</v>
      </c>
      <c r="C15">
        <v>300</v>
      </c>
    </row>
    <row r="16" spans="1:16" x14ac:dyDescent="0.25">
      <c r="B16">
        <v>500</v>
      </c>
      <c r="C16">
        <v>199.99</v>
      </c>
    </row>
    <row r="17" spans="1:6" x14ac:dyDescent="0.25">
      <c r="B17">
        <v>600</v>
      </c>
      <c r="C17">
        <v>100</v>
      </c>
    </row>
    <row r="18" spans="1:6" x14ac:dyDescent="0.25">
      <c r="B18">
        <v>660</v>
      </c>
      <c r="C18">
        <v>60</v>
      </c>
    </row>
    <row r="19" spans="1:6" x14ac:dyDescent="0.25">
      <c r="B19">
        <v>780</v>
      </c>
      <c r="C19">
        <v>120</v>
      </c>
    </row>
    <row r="20" spans="1:6" x14ac:dyDescent="0.25">
      <c r="B20">
        <v>850</v>
      </c>
      <c r="C20">
        <v>70.010000000000005</v>
      </c>
    </row>
    <row r="21" spans="1:6" ht="15.75" thickBot="1" x14ac:dyDescent="0.3"/>
    <row r="22" spans="1:6" x14ac:dyDescent="0.25">
      <c r="A22" s="8"/>
      <c r="B22" s="9" t="s">
        <v>98</v>
      </c>
      <c r="C22" s="9" t="s">
        <v>99</v>
      </c>
      <c r="D22" s="9" t="s">
        <v>100</v>
      </c>
      <c r="E22" s="9" t="s">
        <v>101</v>
      </c>
      <c r="F22" s="10" t="s">
        <v>102</v>
      </c>
    </row>
    <row r="23" spans="1:6" x14ac:dyDescent="0.25">
      <c r="A23" s="11" t="s">
        <v>64</v>
      </c>
      <c r="B23" s="7">
        <f>IF(E10&lt;=499.99,E10,"")</f>
        <v>300</v>
      </c>
      <c r="C23" s="7" t="str">
        <f>IF(AND(E10&gt;=500,E10&lt;=599.99),E10,"")</f>
        <v/>
      </c>
      <c r="D23" s="7" t="str">
        <f>IF(AND(E10&gt;=600,E10&lt;=659.99),E10,"")</f>
        <v/>
      </c>
      <c r="E23" s="7" t="str">
        <f>IF(AND(E10&gt;=660,E10&lt;=779.99),E10,"")</f>
        <v/>
      </c>
      <c r="F23" s="12" t="str">
        <f>IF(E10&gt;=780,E10,"")</f>
        <v/>
      </c>
    </row>
    <row r="24" spans="1:6" x14ac:dyDescent="0.25">
      <c r="A24" s="11" t="s">
        <v>65</v>
      </c>
      <c r="B24" s="7">
        <f>IF(H10&lt;=499.99,H10,"")</f>
        <v>300</v>
      </c>
      <c r="C24" s="7" t="str">
        <f>IF(AND(H10&gt;=500,H10&lt;=599.99),H10,"")</f>
        <v/>
      </c>
      <c r="D24" s="7" t="str">
        <f>IF(AND(H10&gt;=600,H10&lt;=659.99),H10,"")</f>
        <v/>
      </c>
      <c r="E24" s="7" t="str">
        <f>IF(AND(H10&gt;=660,H10&lt;=779.99),H10,"")</f>
        <v/>
      </c>
      <c r="F24" s="12" t="str">
        <f>IF(H10&gt;=780,H10,"")</f>
        <v/>
      </c>
    </row>
    <row r="25" spans="1:6" x14ac:dyDescent="0.25">
      <c r="A25" s="11" t="s">
        <v>66</v>
      </c>
      <c r="B25" s="7">
        <f>IF(K10&lt;=499.99,K10,"")</f>
        <v>300</v>
      </c>
      <c r="C25" s="7" t="str">
        <f>IF(AND(K10&gt;=500,K10&lt;=599.99),K10,"")</f>
        <v/>
      </c>
      <c r="D25" s="7" t="str">
        <f>IF(AND(K10&gt;=600,K10&lt;=659.99),K10,"")</f>
        <v/>
      </c>
      <c r="E25" s="7" t="str">
        <f>IF(AND(K10&gt;=660,K10&lt;=779.99),K10,"")</f>
        <v/>
      </c>
      <c r="F25" s="12" t="str">
        <f>IF(K10&gt;=780,K10,"")</f>
        <v/>
      </c>
    </row>
    <row r="26" spans="1:6" ht="15.75" thickBot="1" x14ac:dyDescent="0.3">
      <c r="A26" s="13" t="s">
        <v>67</v>
      </c>
      <c r="B26" s="14">
        <f>IF(N10&lt;=499.99,N10,"")</f>
        <v>300</v>
      </c>
      <c r="C26" s="14" t="str">
        <f>IF(AND(N10&gt;=500,N10&lt;=599.99),N10,"")</f>
        <v/>
      </c>
      <c r="D26" s="14" t="str">
        <f>IF(AND(N10&gt;=600,N10&lt;=659.99),N10,"")</f>
        <v/>
      </c>
      <c r="E26" s="14" t="str">
        <f>IF(AND(N10&gt;=660,N10&lt;=779.99),N10,"")</f>
        <v/>
      </c>
      <c r="F26" s="15" t="str">
        <f>IF(N10&gt;=780,N10,"")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</vt:lpstr>
      <vt:lpstr>Clients</vt:lpstr>
      <vt:lpstr>Storage</vt:lpstr>
      <vt:lpstr>Practices</vt:lpstr>
      <vt:lpstr>Antivirus</vt:lpstr>
      <vt:lpstr>Network</vt:lpstr>
      <vt:lpstr>Servers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Francen</dc:creator>
  <cp:lastModifiedBy>Andy Forsberg</cp:lastModifiedBy>
  <dcterms:created xsi:type="dcterms:W3CDTF">2017-04-21T21:13:23Z</dcterms:created>
  <dcterms:modified xsi:type="dcterms:W3CDTF">2021-04-12T21:24:23Z</dcterms:modified>
</cp:coreProperties>
</file>